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hidePivotFieldList="1"/>
  <mc:AlternateContent xmlns:mc="http://schemas.openxmlformats.org/markup-compatibility/2006">
    <mc:Choice Requires="x15">
      <x15ac:absPath xmlns:x15ac="http://schemas.microsoft.com/office/spreadsheetml/2010/11/ac" url="L:\treasgen\Investors Trust\Unit Prices\"/>
    </mc:Choice>
  </mc:AlternateContent>
  <xr:revisionPtr revIDLastSave="0" documentId="13_ncr:1_{F108A6CD-CE4B-40B0-AA52-A7089E22E0D3}" xr6:coauthVersionLast="36" xr6:coauthVersionMax="36" xr10:uidLastSave="{00000000-0000-0000-0000-000000000000}"/>
  <bookViews>
    <workbookView xWindow="0" yWindow="0" windowWidth="23040" windowHeight="8775" xr2:uid="{00000000-000D-0000-FFFF-FFFF00000000}"/>
  </bookViews>
  <sheets>
    <sheet name="Growth Fund Prices" sheetId="1" r:id="rId1"/>
    <sheet name="Income Fund Prices" sheetId="2" r:id="rId2"/>
    <sheet name="Distributions" sheetId="5" state="hidden" r:id="rId3"/>
    <sheet name="PerfTable" sheetId="3" state="hidden" r:id="rId4"/>
    <sheet name="Hist from Unit Prices" sheetId="4" state="hidden" r:id="rId5"/>
    <sheet name="Deposit Fund Rates" sheetId="6" r:id="rId6"/>
  </sheets>
  <definedNames>
    <definedName name="GrowthData">'Growth Fund Prices'!$B$5:$M$941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8" i="1" l="1"/>
  <c r="H138" i="1" s="1"/>
  <c r="H137" i="1"/>
  <c r="G139" i="1" l="1"/>
  <c r="G140" i="1" s="1"/>
  <c r="H139" i="1" l="1"/>
  <c r="H140" i="1"/>
  <c r="G141" i="1"/>
  <c r="F9" i="3"/>
  <c r="D10" i="3"/>
  <c r="C10" i="3" s="1"/>
  <c r="C9" i="3"/>
  <c r="H141" i="1" l="1"/>
  <c r="G142" i="1"/>
  <c r="F10" i="3"/>
  <c r="I9" i="3"/>
  <c r="I10" i="3"/>
  <c r="H142" i="1" l="1"/>
  <c r="G143" i="1"/>
  <c r="D29" i="3"/>
  <c r="D28" i="3"/>
  <c r="D27" i="3"/>
  <c r="D26" i="3"/>
  <c r="D25" i="3"/>
  <c r="D24" i="3"/>
  <c r="D23" i="3"/>
  <c r="F13" i="3"/>
  <c r="D14" i="3"/>
  <c r="C13" i="3"/>
  <c r="G144" i="1" l="1"/>
  <c r="H143" i="1"/>
  <c r="F26" i="3"/>
  <c r="C23" i="3"/>
  <c r="C33" i="3" s="1"/>
  <c r="C27" i="3"/>
  <c r="C37" i="3" s="1"/>
  <c r="C14" i="3"/>
  <c r="C15" i="3" s="1"/>
  <c r="C16" i="3" s="1"/>
  <c r="C17" i="3" s="1"/>
  <c r="C18" i="3" s="1"/>
  <c r="C19" i="3" s="1"/>
  <c r="I13" i="3"/>
  <c r="C24" i="3"/>
  <c r="C34" i="3" s="1"/>
  <c r="F28" i="3"/>
  <c r="C25" i="3"/>
  <c r="C35" i="3" s="1"/>
  <c r="C29" i="3"/>
  <c r="C39" i="3" s="1"/>
  <c r="I29" i="3"/>
  <c r="I39" i="3" s="1"/>
  <c r="D15" i="3"/>
  <c r="F15" i="3" s="1"/>
  <c r="D38" i="3"/>
  <c r="F38" i="3" s="1"/>
  <c r="D39" i="3"/>
  <c r="F39" i="3" s="1"/>
  <c r="F23" i="3"/>
  <c r="C28" i="3"/>
  <c r="C38" i="3" s="1"/>
  <c r="D35" i="3"/>
  <c r="F35" i="3" s="1"/>
  <c r="C26" i="3"/>
  <c r="C36" i="3" s="1"/>
  <c r="F25" i="3"/>
  <c r="F29" i="3"/>
  <c r="D36" i="3"/>
  <c r="F36" i="3" s="1"/>
  <c r="F27" i="3"/>
  <c r="D34" i="3"/>
  <c r="F34" i="3" s="1"/>
  <c r="F24" i="3"/>
  <c r="D33" i="3"/>
  <c r="F33" i="3" s="1"/>
  <c r="D37" i="3"/>
  <c r="F37" i="3" s="1"/>
  <c r="F14" i="3"/>
  <c r="I23" i="3" l="1"/>
  <c r="I33" i="3" s="1"/>
  <c r="H144" i="1"/>
  <c r="G145" i="1"/>
  <c r="I28" i="3"/>
  <c r="I38" i="3" s="1"/>
  <c r="I14" i="3"/>
  <c r="I25" i="3"/>
  <c r="I35" i="3" s="1"/>
  <c r="I24" i="3"/>
  <c r="I34" i="3" s="1"/>
  <c r="I27" i="3"/>
  <c r="I37" i="3" s="1"/>
  <c r="I26" i="3"/>
  <c r="I36" i="3" s="1"/>
  <c r="D16" i="3"/>
  <c r="I15" i="3"/>
  <c r="H145" i="1" l="1"/>
  <c r="G146" i="1"/>
  <c r="D17" i="3"/>
  <c r="I16" i="3"/>
  <c r="F16" i="3"/>
  <c r="H146" i="1" l="1"/>
  <c r="G147" i="1"/>
  <c r="D18" i="3"/>
  <c r="I17" i="3"/>
  <c r="F17" i="3"/>
  <c r="G148" i="1" l="1"/>
  <c r="H147" i="1"/>
  <c r="D19" i="3"/>
  <c r="I18" i="3"/>
  <c r="F18" i="3"/>
  <c r="H148" i="1" l="1"/>
  <c r="G149" i="1"/>
  <c r="F19" i="3"/>
  <c r="I19" i="3"/>
  <c r="H149" i="1" l="1"/>
  <c r="G150" i="1"/>
  <c r="H150" i="1" l="1"/>
  <c r="G151" i="1"/>
  <c r="G152" i="1" l="1"/>
  <c r="H151" i="1"/>
  <c r="H152" i="1" l="1"/>
  <c r="G153" i="1"/>
  <c r="H153" i="1" l="1"/>
  <c r="G154" i="1"/>
  <c r="H154" i="1" l="1"/>
  <c r="G155" i="1"/>
  <c r="G156" i="1" l="1"/>
  <c r="H155" i="1"/>
  <c r="H156" i="1" l="1"/>
  <c r="G157" i="1"/>
  <c r="H157" i="1" l="1"/>
  <c r="G158" i="1"/>
  <c r="H158" i="1" l="1"/>
  <c r="G159" i="1"/>
  <c r="G160" i="1" l="1"/>
  <c r="H159" i="1"/>
  <c r="H160" i="1" l="1"/>
  <c r="G161" i="1"/>
  <c r="H161" i="1" l="1"/>
  <c r="G162" i="1"/>
  <c r="H162" i="1" l="1"/>
  <c r="G163" i="1"/>
  <c r="G164" i="1" l="1"/>
  <c r="H163" i="1"/>
  <c r="H164" i="1" l="1"/>
  <c r="G165" i="1"/>
  <c r="H165" i="1" l="1"/>
  <c r="G166" i="1"/>
  <c r="H166" i="1" l="1"/>
  <c r="G167" i="1"/>
  <c r="G168" i="1" l="1"/>
  <c r="H167" i="1"/>
  <c r="H168" i="1" l="1"/>
  <c r="G169" i="1"/>
  <c r="H169" i="1" l="1"/>
  <c r="G170" i="1"/>
  <c r="H170" i="1" l="1"/>
  <c r="G171" i="1"/>
  <c r="G172" i="1" l="1"/>
  <c r="H171" i="1"/>
  <c r="H172" i="1" l="1"/>
  <c r="G173" i="1"/>
  <c r="H173" i="1" l="1"/>
  <c r="G174" i="1"/>
  <c r="H174" i="1" l="1"/>
  <c r="G175" i="1"/>
  <c r="H19" i="3"/>
  <c r="G176" i="1" l="1"/>
  <c r="H175" i="1"/>
  <c r="H176" i="1" l="1"/>
  <c r="G177" i="1"/>
  <c r="H177" i="1" l="1"/>
  <c r="G178" i="1"/>
  <c r="H178" i="1" l="1"/>
  <c r="G179" i="1"/>
  <c r="G180" i="1" l="1"/>
  <c r="H179" i="1"/>
  <c r="H180" i="1" l="1"/>
  <c r="G181" i="1"/>
  <c r="H181" i="1" l="1"/>
  <c r="G182" i="1"/>
  <c r="H182" i="1" l="1"/>
  <c r="G183" i="1"/>
  <c r="G184" i="1" l="1"/>
  <c r="H183" i="1"/>
  <c r="H184" i="1" l="1"/>
  <c r="G185" i="1"/>
  <c r="H185" i="1" l="1"/>
  <c r="G186" i="1"/>
  <c r="H186" i="1" l="1"/>
  <c r="G187" i="1"/>
  <c r="H18" i="3"/>
  <c r="G188" i="1" l="1"/>
  <c r="H187" i="1"/>
  <c r="H188" i="1" l="1"/>
  <c r="G189" i="1"/>
  <c r="H189" i="1" l="1"/>
  <c r="G190" i="1"/>
  <c r="H190" i="1" l="1"/>
  <c r="G191" i="1"/>
  <c r="G192" i="1" l="1"/>
  <c r="H191" i="1"/>
  <c r="H192" i="1" l="1"/>
  <c r="G193" i="1"/>
  <c r="H193" i="1" l="1"/>
  <c r="G194" i="1"/>
  <c r="H194" i="1" l="1"/>
  <c r="G195" i="1"/>
  <c r="G196" i="1" l="1"/>
  <c r="H195" i="1"/>
  <c r="H196" i="1" l="1"/>
  <c r="G197" i="1"/>
  <c r="H197" i="1" l="1"/>
  <c r="G198" i="1"/>
  <c r="H198" i="1" l="1"/>
  <c r="G199" i="1"/>
  <c r="H17" i="3"/>
  <c r="G200" i="1" l="1"/>
  <c r="H199" i="1"/>
  <c r="H200" i="1" l="1"/>
  <c r="G201" i="1"/>
  <c r="G202" i="1" l="1"/>
  <c r="H201" i="1"/>
  <c r="H202" i="1" l="1"/>
  <c r="G203" i="1"/>
  <c r="H203" i="1" l="1"/>
  <c r="G204" i="1"/>
  <c r="H204" i="1" l="1"/>
  <c r="G205" i="1"/>
  <c r="G206" i="1" l="1"/>
  <c r="H205" i="1"/>
  <c r="H206" i="1" l="1"/>
  <c r="G207" i="1"/>
  <c r="G208" i="1" l="1"/>
  <c r="H207" i="1"/>
  <c r="H208" i="1" l="1"/>
  <c r="G209" i="1"/>
  <c r="G210" i="1" l="1"/>
  <c r="H209" i="1"/>
  <c r="H210" i="1" l="1"/>
  <c r="G211" i="1"/>
  <c r="H16" i="3"/>
  <c r="G212" i="1" l="1"/>
  <c r="H211" i="1"/>
  <c r="H212" i="1" l="1"/>
  <c r="G213" i="1"/>
  <c r="G214" i="1" l="1"/>
  <c r="H213" i="1"/>
  <c r="H214" i="1" l="1"/>
  <c r="G215" i="1"/>
  <c r="G216" i="1" l="1"/>
  <c r="H215" i="1"/>
  <c r="H216" i="1" l="1"/>
  <c r="G217" i="1"/>
  <c r="H217" i="1" l="1"/>
  <c r="G218" i="1"/>
  <c r="H218" i="1" l="1"/>
  <c r="G219" i="1"/>
  <c r="G220" i="1" l="1"/>
  <c r="H219" i="1"/>
  <c r="H220" i="1" l="1"/>
  <c r="G221" i="1"/>
  <c r="G222" i="1" l="1"/>
  <c r="H221" i="1"/>
  <c r="H222" i="1" l="1"/>
  <c r="G223" i="1"/>
  <c r="H15" i="3"/>
  <c r="G224" i="1" l="1"/>
  <c r="H223" i="1"/>
  <c r="H224" i="1" l="1"/>
  <c r="G225" i="1"/>
  <c r="G226" i="1" l="1"/>
  <c r="H225" i="1"/>
  <c r="H226" i="1" l="1"/>
  <c r="G227" i="1"/>
  <c r="G228" i="1" l="1"/>
  <c r="H227" i="1"/>
  <c r="H228" i="1" l="1"/>
  <c r="G229" i="1"/>
  <c r="G230" i="1" l="1"/>
  <c r="H229" i="1"/>
  <c r="H230" i="1" l="1"/>
  <c r="G231" i="1"/>
  <c r="G232" i="1" l="1"/>
  <c r="H231" i="1"/>
  <c r="H232" i="1" l="1"/>
  <c r="G233" i="1"/>
  <c r="G234" i="1" l="1"/>
  <c r="H233" i="1"/>
  <c r="H234" i="1" l="1"/>
  <c r="G235" i="1"/>
  <c r="H14" i="3"/>
  <c r="G236" i="1" l="1"/>
  <c r="H235" i="1"/>
  <c r="H236" i="1" l="1"/>
  <c r="G237" i="1"/>
  <c r="G238" i="1" l="1"/>
  <c r="H237" i="1"/>
  <c r="H238" i="1" l="1"/>
  <c r="G239" i="1"/>
  <c r="G240" i="1" l="1"/>
  <c r="H239" i="1"/>
  <c r="H240" i="1" l="1"/>
  <c r="G241" i="1"/>
  <c r="G242" i="1" l="1"/>
  <c r="H242" i="1" s="1"/>
  <c r="H241" i="1"/>
  <c r="H24" i="3" l="1"/>
  <c r="H34" i="3" s="1"/>
  <c r="H29" i="3"/>
  <c r="H39" i="3" s="1"/>
  <c r="H23" i="3"/>
  <c r="H33" i="3" s="1"/>
  <c r="H26" i="3"/>
  <c r="H36" i="3" s="1"/>
  <c r="H13" i="3"/>
  <c r="H25" i="3"/>
  <c r="H35" i="3" s="1"/>
  <c r="H27" i="3"/>
  <c r="H37" i="3" s="1"/>
  <c r="H28" i="3"/>
  <c r="H38" i="3" s="1"/>
  <c r="H9" i="3"/>
  <c r="H10" i="3"/>
</calcChain>
</file>

<file path=xl/sharedStrings.xml><?xml version="1.0" encoding="utf-8"?>
<sst xmlns="http://schemas.openxmlformats.org/spreadsheetml/2006/main" count="359" uniqueCount="163">
  <si>
    <t>Date</t>
  </si>
  <si>
    <t>xd Marker</t>
  </si>
  <si>
    <t>xd</t>
  </si>
  <si>
    <t>Notional Units</t>
  </si>
  <si>
    <t>Unitised Value</t>
  </si>
  <si>
    <t>THE CHURCH OF SCOTLAND INVESTORS TRUST</t>
  </si>
  <si>
    <t>GROWTH FUND UNIT PRICE HISTORY</t>
  </si>
  <si>
    <t>INCOME FUND UNIT PRICE HISTORY</t>
  </si>
  <si>
    <t>Distribution Pay Date</t>
  </si>
  <si>
    <t>CHURCH OF SCOTLAND INVESTORS TRUST GROWTH FUND</t>
  </si>
  <si>
    <t>COSIT Growth TR Indexed</t>
  </si>
  <si>
    <t>APCIMS Balanced TR</t>
  </si>
  <si>
    <t>Discrete Performance</t>
  </si>
  <si>
    <t>Cumulative performance</t>
  </si>
  <si>
    <t>Annualised</t>
  </si>
  <si>
    <t>Start Date</t>
  </si>
  <si>
    <t>End Date</t>
  </si>
  <si>
    <t>GROWTH FUND</t>
  </si>
  <si>
    <t>INCOME FUND</t>
  </si>
  <si>
    <t>Growth</t>
  </si>
  <si>
    <t>Income</t>
  </si>
  <si>
    <t>Paid Date</t>
  </si>
  <si>
    <t>Year End</t>
  </si>
  <si>
    <t xml:space="preserve">Income Distribution </t>
  </si>
  <si>
    <t>4p</t>
  </si>
  <si>
    <t>Minute 31/10/06</t>
  </si>
  <si>
    <t>Special</t>
  </si>
  <si>
    <t>7.5p</t>
  </si>
  <si>
    <t>3.5p</t>
  </si>
  <si>
    <t>Minute 06/03/07</t>
  </si>
  <si>
    <t>2p</t>
  </si>
  <si>
    <t xml:space="preserve">8p </t>
  </si>
  <si>
    <t>2.5p</t>
  </si>
  <si>
    <t>Minute 26/02/08</t>
  </si>
  <si>
    <t>Minute 28/10/08</t>
  </si>
  <si>
    <t>8p</t>
  </si>
  <si>
    <t>4.5p</t>
  </si>
  <si>
    <t>Minute 27/10/09</t>
  </si>
  <si>
    <t xml:space="preserve">3.74 on managers statement </t>
  </si>
  <si>
    <t>2.5p special</t>
  </si>
  <si>
    <t>2p special</t>
  </si>
  <si>
    <t>x.d.</t>
  </si>
  <si>
    <t xml:space="preserve"> </t>
  </si>
  <si>
    <t>29/02/2017</t>
  </si>
  <si>
    <t>September 2017</t>
  </si>
  <si>
    <t>December 2017</t>
  </si>
  <si>
    <t>March 2018</t>
  </si>
  <si>
    <t>June 2018</t>
  </si>
  <si>
    <t>December 2016</t>
  </si>
  <si>
    <t>March 2017</t>
  </si>
  <si>
    <t>June 2017</t>
  </si>
  <si>
    <t>0.51%</t>
  </si>
  <si>
    <t>December 2015</t>
  </si>
  <si>
    <t>March 2016</t>
  </si>
  <si>
    <t>June 2016</t>
  </si>
  <si>
    <t>0.70%</t>
  </si>
  <si>
    <t>September 2016</t>
  </si>
  <si>
    <t>December 2014</t>
  </si>
  <si>
    <t>0.55%</t>
  </si>
  <si>
    <t>March 2015</t>
  </si>
  <si>
    <t>0.61%</t>
  </si>
  <si>
    <t>June 2015</t>
  </si>
  <si>
    <t>0.62%</t>
  </si>
  <si>
    <t>September 2015</t>
  </si>
  <si>
    <t>December 2013</t>
  </si>
  <si>
    <t>0.60%</t>
  </si>
  <si>
    <t>March 2014</t>
  </si>
  <si>
    <t>June 2014</t>
  </si>
  <si>
    <t>0.57%</t>
  </si>
  <si>
    <t>September 2014</t>
  </si>
  <si>
    <t>December 2012</t>
  </si>
  <si>
    <t>1.09</t>
  </si>
  <si>
    <t xml:space="preserve">March 2013 </t>
  </si>
  <si>
    <t>0.84</t>
  </si>
  <si>
    <t>June 2013</t>
  </si>
  <si>
    <t>0.73</t>
  </si>
  <si>
    <t>September 2013</t>
  </si>
  <si>
    <t>0.62</t>
  </si>
  <si>
    <t>December 2010</t>
  </si>
  <si>
    <t>1.18%</t>
  </si>
  <si>
    <t xml:space="preserve">March 2011 </t>
  </si>
  <si>
    <t>June 2011</t>
  </si>
  <si>
    <t>1.14%</t>
  </si>
  <si>
    <t>September 2011</t>
  </si>
  <si>
    <t>1.12%</t>
  </si>
  <si>
    <t>December 2011</t>
  </si>
  <si>
    <t xml:space="preserve">March 2012 </t>
  </si>
  <si>
    <t>1.26%</t>
  </si>
  <si>
    <t>June 2012</t>
  </si>
  <si>
    <t>1.34%</t>
  </si>
  <si>
    <t>September 2012</t>
  </si>
  <si>
    <t>1.31%</t>
  </si>
  <si>
    <t>December 2009</t>
  </si>
  <si>
    <t>1.95%</t>
  </si>
  <si>
    <t xml:space="preserve">March 2010 </t>
  </si>
  <si>
    <t>1.52%</t>
  </si>
  <si>
    <t>June 2010</t>
  </si>
  <si>
    <t>1.15%</t>
  </si>
  <si>
    <t>September 2010</t>
  </si>
  <si>
    <t>1.00%</t>
  </si>
  <si>
    <t>December 2008</t>
  </si>
  <si>
    <t>5.45%</t>
  </si>
  <si>
    <t xml:space="preserve">March 2009 </t>
  </si>
  <si>
    <t>4.70%</t>
  </si>
  <si>
    <t>June 2009</t>
  </si>
  <si>
    <t>3.50%</t>
  </si>
  <si>
    <t>September 2009</t>
  </si>
  <si>
    <t>2.50%</t>
  </si>
  <si>
    <t xml:space="preserve">March 2008 </t>
  </si>
  <si>
    <t>5.68%</t>
  </si>
  <si>
    <t>June 2008</t>
  </si>
  <si>
    <t>5.66%</t>
  </si>
  <si>
    <t>September 2008</t>
  </si>
  <si>
    <t>5.62%</t>
  </si>
  <si>
    <t>Distribution Amount (pence per unit)</t>
  </si>
  <si>
    <t>Growth Fund Unit Price (£)</t>
  </si>
  <si>
    <t>Income Fund Unit Price  (p)</t>
  </si>
  <si>
    <t>Rate payable</t>
  </si>
  <si>
    <t>Quarter ended</t>
  </si>
  <si>
    <t>DEPOSIT FUND INTEREST RATE HISTORY</t>
  </si>
  <si>
    <t>September 2018</t>
  </si>
  <si>
    <t>December 2018</t>
  </si>
  <si>
    <t>March 2019</t>
  </si>
  <si>
    <t>0.80%</t>
  </si>
  <si>
    <t>June 2019</t>
  </si>
  <si>
    <t>September 2019</t>
  </si>
  <si>
    <t>December 2019</t>
  </si>
  <si>
    <t>March 2020</t>
  </si>
  <si>
    <t>June 2020</t>
  </si>
  <si>
    <t>September 2020</t>
  </si>
  <si>
    <t>December 2020</t>
  </si>
  <si>
    <t>0.76%</t>
  </si>
  <si>
    <t>Interest payment due</t>
  </si>
  <si>
    <t>15th November 2019</t>
  </si>
  <si>
    <t>15th May 2020</t>
  </si>
  <si>
    <t>15th May 2019</t>
  </si>
  <si>
    <t>15th November 2020</t>
  </si>
  <si>
    <t>15th May 2021</t>
  </si>
  <si>
    <t>June 2021</t>
  </si>
  <si>
    <t>September 2021</t>
  </si>
  <si>
    <t>December 2021</t>
  </si>
  <si>
    <t>March 2021</t>
  </si>
  <si>
    <t>0.11%</t>
  </si>
  <si>
    <t>15th May 2022</t>
  </si>
  <si>
    <t>15th November 2021</t>
  </si>
  <si>
    <t>March 2022</t>
  </si>
  <si>
    <t>June 2022</t>
  </si>
  <si>
    <t>15th November 2022</t>
  </si>
  <si>
    <t>September 2022</t>
  </si>
  <si>
    <t>December 2022</t>
  </si>
  <si>
    <t>15th May 2023</t>
  </si>
  <si>
    <t>March 2023</t>
  </si>
  <si>
    <t>June 2023</t>
  </si>
  <si>
    <t>September 2023</t>
  </si>
  <si>
    <t>December 2023</t>
  </si>
  <si>
    <t>15th November 2023</t>
  </si>
  <si>
    <t>15th May 2024</t>
  </si>
  <si>
    <t>March 2024</t>
  </si>
  <si>
    <t>15th November 2024</t>
  </si>
  <si>
    <t>June 2024</t>
  </si>
  <si>
    <t>September 2024</t>
  </si>
  <si>
    <t>15th May 2025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</si>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</sst>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%"/>
    <numFmt numFmtId="166" formatCode="0.000"/>
    <numFmt numFmtId="167" formatCode="_-#,##0_);\ \(#,##0\);_-* &quot;-&quot;_-;_-@_-"/>
    <numFmt numFmtId="168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rgb="FFFF0000"/>
      <name val="Gill Sans MT"/>
      <family val="2"/>
    </font>
    <font>
      <b/>
      <sz val="11"/>
      <color theme="8"/>
      <name val="Gill Sans MT"/>
      <family val="2"/>
    </font>
    <font>
      <sz val="11"/>
      <color indexed="10"/>
      <name val="Gill Sans MT"/>
      <family val="2"/>
    </font>
    <font>
      <b/>
      <u/>
      <sz val="11"/>
      <name val="Gill Sans MT"/>
      <family val="2"/>
    </font>
    <font>
      <b/>
      <sz val="11"/>
      <color theme="1"/>
      <name val="Gill Sans MT"/>
      <family val="2"/>
    </font>
    <font>
      <b/>
      <sz val="11"/>
      <color rgb="FFFF0000"/>
      <name val="Gill Sans MT"/>
      <family val="2"/>
    </font>
    <font>
      <sz val="12"/>
      <color rgb="FF0D0D0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14" fontId="0" fillId="0" borderId="4" xfId="0" applyNumberFormat="1" applyBorder="1" applyAlignment="1">
      <alignment horizontal="center"/>
    </xf>
    <xf numFmtId="2" fontId="3" fillId="0" borderId="0" xfId="0" applyNumberFormat="1" applyFont="1" applyBorder="1"/>
    <xf numFmtId="2" fontId="1" fillId="0" borderId="0" xfId="0" applyNumberFormat="1" applyFont="1" applyBorder="1"/>
    <xf numFmtId="0" fontId="0" fillId="0" borderId="7" xfId="0" applyBorder="1"/>
    <xf numFmtId="0" fontId="0" fillId="0" borderId="8" xfId="0" applyBorder="1"/>
    <xf numFmtId="2" fontId="2" fillId="0" borderId="0" xfId="0" applyNumberFormat="1" applyFont="1" applyBorder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7" fillId="0" borderId="1" xfId="0" applyNumberFormat="1" applyFont="1" applyBorder="1" applyAlignment="1">
      <alignment horizontal="right" wrapText="1"/>
    </xf>
    <xf numFmtId="0" fontId="7" fillId="0" borderId="2" xfId="0" applyNumberFormat="1" applyFont="1" applyBorder="1" applyAlignment="1">
      <alignment horizontal="right" wrapText="1"/>
    </xf>
    <xf numFmtId="0" fontId="7" fillId="0" borderId="3" xfId="0" applyNumberFormat="1" applyFont="1" applyBorder="1" applyAlignment="1">
      <alignment horizontal="right" wrapText="1"/>
    </xf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165" fontId="6" fillId="0" borderId="4" xfId="1" applyNumberFormat="1" applyFont="1" applyBorder="1"/>
    <xf numFmtId="165" fontId="6" fillId="0" borderId="0" xfId="1" applyNumberFormat="1" applyFont="1" applyBorder="1"/>
    <xf numFmtId="165" fontId="6" fillId="0" borderId="5" xfId="1" applyNumberFormat="1" applyFont="1" applyBorder="1"/>
    <xf numFmtId="14" fontId="0" fillId="0" borderId="0" xfId="0" applyNumberFormat="1"/>
    <xf numFmtId="14" fontId="1" fillId="0" borderId="0" xfId="0" applyNumberFormat="1" applyFont="1"/>
    <xf numFmtId="0" fontId="0" fillId="0" borderId="4" xfId="0" applyBorder="1"/>
    <xf numFmtId="0" fontId="0" fillId="0" borderId="6" xfId="0" applyBorder="1"/>
    <xf numFmtId="0" fontId="8" fillId="0" borderId="0" xfId="0" applyFont="1" applyAlignment="1">
      <alignment horizontal="center"/>
    </xf>
    <xf numFmtId="0" fontId="9" fillId="0" borderId="0" xfId="0" applyFont="1"/>
    <xf numFmtId="166" fontId="0" fillId="0" borderId="0" xfId="0" applyNumberFormat="1"/>
    <xf numFmtId="0" fontId="10" fillId="0" borderId="0" xfId="0" applyFont="1"/>
    <xf numFmtId="2" fontId="11" fillId="0" borderId="0" xfId="0" applyNumberFormat="1" applyFont="1" applyBorder="1"/>
    <xf numFmtId="17" fontId="0" fillId="0" borderId="0" xfId="0" applyNumberFormat="1"/>
    <xf numFmtId="14" fontId="12" fillId="0" borderId="4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3" fillId="0" borderId="0" xfId="0" applyNumberFormat="1" applyFont="1" applyBorder="1"/>
    <xf numFmtId="0" fontId="12" fillId="0" borderId="0" xfId="0" applyFont="1"/>
    <xf numFmtId="17" fontId="10" fillId="0" borderId="0" xfId="0" applyNumberFormat="1" applyFont="1"/>
    <xf numFmtId="17" fontId="10" fillId="2" borderId="0" xfId="0" applyNumberFormat="1" applyFont="1" applyFill="1"/>
    <xf numFmtId="0" fontId="0" fillId="2" borderId="0" xfId="0" applyFill="1"/>
    <xf numFmtId="0" fontId="10" fillId="2" borderId="0" xfId="0" applyFont="1" applyFill="1"/>
    <xf numFmtId="17" fontId="0" fillId="2" borderId="0" xfId="0" applyNumberFormat="1" applyFill="1"/>
    <xf numFmtId="17" fontId="12" fillId="2" borderId="0" xfId="0" applyNumberFormat="1" applyFont="1" applyFill="1"/>
    <xf numFmtId="0" fontId="12" fillId="2" borderId="0" xfId="0" applyFont="1" applyFill="1"/>
    <xf numFmtId="17" fontId="0" fillId="3" borderId="0" xfId="0" applyNumberFormat="1" applyFill="1"/>
    <xf numFmtId="0" fontId="0" fillId="3" borderId="0" xfId="0" applyFill="1"/>
    <xf numFmtId="17" fontId="12" fillId="3" borderId="0" xfId="0" applyNumberFormat="1" applyFont="1" applyFill="1"/>
    <xf numFmtId="0" fontId="12" fillId="3" borderId="0" xfId="0" applyFont="1" applyFill="1"/>
    <xf numFmtId="0" fontId="0" fillId="0" borderId="0" xfId="0" applyAlignment="1">
      <alignment horizontal="right"/>
    </xf>
    <xf numFmtId="17" fontId="0" fillId="4" borderId="0" xfId="0" applyNumberFormat="1" applyFill="1"/>
    <xf numFmtId="0" fontId="0" fillId="4" borderId="0" xfId="0" applyFill="1"/>
    <xf numFmtId="17" fontId="0" fillId="5" borderId="0" xfId="0" applyNumberFormat="1" applyFill="1"/>
    <xf numFmtId="0" fontId="0" fillId="5" borderId="0" xfId="0" applyFill="1"/>
    <xf numFmtId="0" fontId="0" fillId="5" borderId="0" xfId="0" applyFont="1" applyFill="1"/>
    <xf numFmtId="2" fontId="9" fillId="0" borderId="0" xfId="0" applyNumberFormat="1" applyFont="1"/>
    <xf numFmtId="2" fontId="0" fillId="0" borderId="0" xfId="0" applyNumberFormat="1"/>
    <xf numFmtId="14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1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2" fillId="0" borderId="0" xfId="0" applyNumberFormat="1" applyFont="1" applyFill="1" applyBorder="1"/>
    <xf numFmtId="0" fontId="0" fillId="0" borderId="0" xfId="0" applyFill="1" applyBorder="1"/>
    <xf numFmtId="49" fontId="14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center"/>
    </xf>
    <xf numFmtId="168" fontId="14" fillId="0" borderId="0" xfId="0" applyNumberFormat="1" applyFont="1" applyFill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0" xfId="0" applyFont="1"/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6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" fontId="14" fillId="0" borderId="7" xfId="0" applyNumberFormat="1" applyFont="1" applyBorder="1"/>
    <xf numFmtId="0" fontId="14" fillId="0" borderId="8" xfId="0" applyFont="1" applyBorder="1"/>
    <xf numFmtId="0" fontId="14" fillId="0" borderId="0" xfId="0" applyFont="1" applyBorder="1" applyAlignment="1">
      <alignment horizontal="center" wrapText="1"/>
    </xf>
    <xf numFmtId="4" fontId="14" fillId="0" borderId="0" xfId="0" applyNumberFormat="1" applyFont="1" applyBorder="1" applyAlignment="1">
      <alignment horizontal="right" wrapText="1"/>
    </xf>
    <xf numFmtId="0" fontId="14" fillId="0" borderId="5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centerContinuous"/>
    </xf>
    <xf numFmtId="14" fontId="14" fillId="0" borderId="0" xfId="0" applyNumberFormat="1" applyFont="1"/>
    <xf numFmtId="14" fontId="14" fillId="0" borderId="9" xfId="0" applyNumberFormat="1" applyFont="1" applyBorder="1" applyAlignment="1">
      <alignment horizontal="center"/>
    </xf>
    <xf numFmtId="0" fontId="14" fillId="0" borderId="10" xfId="0" applyFont="1" applyBorder="1"/>
    <xf numFmtId="4" fontId="14" fillId="0" borderId="10" xfId="0" applyNumberFormat="1" applyFont="1" applyBorder="1" applyAlignment="1">
      <alignment horizontal="right" wrapText="1"/>
    </xf>
    <xf numFmtId="0" fontId="14" fillId="0" borderId="11" xfId="0" applyFont="1" applyBorder="1" applyAlignment="1">
      <alignment horizontal="right" wrapText="1"/>
    </xf>
    <xf numFmtId="14" fontId="14" fillId="0" borderId="4" xfId="0" applyNumberFormat="1" applyFont="1" applyBorder="1" applyAlignment="1">
      <alignment horizontal="center"/>
    </xf>
    <xf numFmtId="0" fontId="14" fillId="0" borderId="0" xfId="0" applyFont="1" applyBorder="1"/>
    <xf numFmtId="14" fontId="14" fillId="0" borderId="12" xfId="0" applyNumberFormat="1" applyFont="1" applyBorder="1" applyAlignment="1">
      <alignment horizontal="center"/>
    </xf>
    <xf numFmtId="0" fontId="14" fillId="0" borderId="13" xfId="0" applyFont="1" applyBorder="1"/>
    <xf numFmtId="4" fontId="14" fillId="0" borderId="13" xfId="0" applyNumberFormat="1" applyFont="1" applyBorder="1" applyAlignment="1">
      <alignment horizontal="right" wrapText="1"/>
    </xf>
    <xf numFmtId="0" fontId="14" fillId="0" borderId="14" xfId="0" applyFont="1" applyBorder="1" applyAlignment="1">
      <alignment horizontal="right" wrapText="1"/>
    </xf>
    <xf numFmtId="14" fontId="14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4" fontId="14" fillId="0" borderId="7" xfId="0" applyNumberFormat="1" applyFont="1" applyBorder="1" applyAlignment="1">
      <alignment horizontal="right" wrapText="1"/>
    </xf>
    <xf numFmtId="0" fontId="14" fillId="0" borderId="8" xfId="0" applyFont="1" applyBorder="1" applyAlignment="1">
      <alignment horizontal="right" wrapText="1"/>
    </xf>
    <xf numFmtId="14" fontId="14" fillId="0" borderId="4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4" fontId="16" fillId="0" borderId="0" xfId="0" applyNumberFormat="1" applyFont="1" applyBorder="1"/>
    <xf numFmtId="4" fontId="14" fillId="0" borderId="0" xfId="0" applyNumberFormat="1" applyFont="1"/>
    <xf numFmtId="0" fontId="18" fillId="0" borderId="10" xfId="0" applyFont="1" applyBorder="1" applyAlignment="1">
      <alignment horizontal="center"/>
    </xf>
    <xf numFmtId="4" fontId="16" fillId="0" borderId="10" xfId="0" applyNumberFormat="1" applyFont="1" applyBorder="1"/>
    <xf numFmtId="2" fontId="14" fillId="0" borderId="0" xfId="0" applyNumberFormat="1" applyFont="1"/>
    <xf numFmtId="0" fontId="18" fillId="0" borderId="7" xfId="0" applyFont="1" applyBorder="1" applyAlignment="1">
      <alignment horizontal="center"/>
    </xf>
    <xf numFmtId="4" fontId="16" fillId="0" borderId="7" xfId="0" applyNumberFormat="1" applyFont="1" applyBorder="1"/>
    <xf numFmtId="0" fontId="16" fillId="0" borderId="0" xfId="0" applyFont="1" applyFill="1" applyBorder="1" applyAlignment="1">
      <alignment horizontal="center"/>
    </xf>
    <xf numFmtId="4" fontId="14" fillId="0" borderId="0" xfId="0" applyNumberFormat="1" applyFont="1" applyBorder="1"/>
    <xf numFmtId="14" fontId="14" fillId="0" borderId="9" xfId="0" applyNumberFormat="1" applyFont="1" applyFill="1" applyBorder="1" applyAlignment="1">
      <alignment horizontal="center"/>
    </xf>
    <xf numFmtId="0" fontId="16" fillId="0" borderId="1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4" fontId="14" fillId="0" borderId="10" xfId="0" applyNumberFormat="1" applyFont="1" applyFill="1" applyBorder="1"/>
    <xf numFmtId="0" fontId="16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" fontId="16" fillId="0" borderId="0" xfId="0" applyNumberFormat="1" applyFont="1" applyFill="1" applyBorder="1"/>
    <xf numFmtId="0" fontId="14" fillId="0" borderId="5" xfId="0" applyFont="1" applyFill="1" applyBorder="1"/>
    <xf numFmtId="4" fontId="14" fillId="0" borderId="0" xfId="0" applyNumberFormat="1" applyFont="1" applyFill="1" applyBorder="1"/>
    <xf numFmtId="0" fontId="14" fillId="0" borderId="10" xfId="0" applyFont="1" applyBorder="1" applyAlignment="1">
      <alignment horizontal="center"/>
    </xf>
    <xf numFmtId="4" fontId="14" fillId="0" borderId="10" xfId="0" applyNumberFormat="1" applyFont="1" applyBorder="1"/>
    <xf numFmtId="0" fontId="14" fillId="0" borderId="11" xfId="0" applyFont="1" applyBorder="1"/>
    <xf numFmtId="0" fontId="14" fillId="0" borderId="5" xfId="0" applyFont="1" applyBorder="1"/>
    <xf numFmtId="14" fontId="14" fillId="0" borderId="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14" fillId="0" borderId="10" xfId="0" applyFont="1" applyBorder="1" applyAlignment="1"/>
    <xf numFmtId="0" fontId="14" fillId="0" borderId="0" xfId="0" applyFont="1" applyBorder="1" applyAlignment="1"/>
    <xf numFmtId="0" fontId="14" fillId="0" borderId="7" xfId="0" applyFont="1" applyBorder="1" applyAlignment="1"/>
    <xf numFmtId="0" fontId="14" fillId="0" borderId="7" xfId="0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0" fontId="14" fillId="0" borderId="10" xfId="0" applyFont="1" applyBorder="1" applyAlignment="1">
      <alignment horizontal="right" wrapText="1"/>
    </xf>
    <xf numFmtId="0" fontId="14" fillId="0" borderId="13" xfId="0" applyFont="1" applyBorder="1" applyAlignment="1"/>
    <xf numFmtId="0" fontId="14" fillId="0" borderId="13" xfId="0" applyFont="1" applyBorder="1" applyAlignment="1">
      <alignment horizontal="right" wrapText="1"/>
    </xf>
    <xf numFmtId="0" fontId="14" fillId="0" borderId="7" xfId="0" applyFont="1" applyBorder="1" applyAlignment="1">
      <alignment wrapText="1"/>
    </xf>
    <xf numFmtId="0" fontId="14" fillId="0" borderId="7" xfId="0" applyFont="1" applyBorder="1" applyAlignment="1">
      <alignment horizontal="right" wrapText="1"/>
    </xf>
    <xf numFmtId="2" fontId="16" fillId="0" borderId="0" xfId="0" applyNumberFormat="1" applyFont="1" applyBorder="1"/>
    <xf numFmtId="2" fontId="16" fillId="0" borderId="7" xfId="0" applyNumberFormat="1" applyFont="1" applyBorder="1"/>
    <xf numFmtId="0" fontId="14" fillId="0" borderId="10" xfId="0" applyFont="1" applyFill="1" applyBorder="1" applyAlignment="1"/>
    <xf numFmtId="0" fontId="14" fillId="0" borderId="10" xfId="0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/>
    <xf numFmtId="0" fontId="16" fillId="0" borderId="0" xfId="0" applyFont="1" applyFill="1" applyBorder="1"/>
    <xf numFmtId="0" fontId="16" fillId="0" borderId="7" xfId="0" applyFont="1" applyFill="1" applyBorder="1" applyAlignment="1">
      <alignment horizontal="center"/>
    </xf>
    <xf numFmtId="0" fontId="14" fillId="0" borderId="7" xfId="0" applyFont="1" applyFill="1" applyBorder="1" applyAlignment="1"/>
    <xf numFmtId="0" fontId="14" fillId="0" borderId="7" xfId="0" applyFont="1" applyFill="1" applyBorder="1"/>
    <xf numFmtId="0" fontId="14" fillId="0" borderId="8" xfId="0" applyFont="1" applyFill="1" applyBorder="1"/>
    <xf numFmtId="0" fontId="16" fillId="0" borderId="0" xfId="0" applyFont="1" applyBorder="1"/>
    <xf numFmtId="1" fontId="16" fillId="0" borderId="7" xfId="0" applyNumberFormat="1" applyFont="1" applyBorder="1" applyAlignment="1">
      <alignment horizontal="center"/>
    </xf>
    <xf numFmtId="0" fontId="14" fillId="0" borderId="0" xfId="0" applyFont="1" applyAlignment="1"/>
    <xf numFmtId="164" fontId="18" fillId="0" borderId="0" xfId="0" applyNumberFormat="1" applyFont="1"/>
    <xf numFmtId="2" fontId="18" fillId="0" borderId="0" xfId="0" applyNumberFormat="1" applyFont="1"/>
    <xf numFmtId="0" fontId="18" fillId="0" borderId="0" xfId="0" applyFont="1" applyBorder="1" applyAlignment="1"/>
    <xf numFmtId="0" fontId="18" fillId="0" borderId="0" xfId="0" applyFont="1" applyBorder="1"/>
    <xf numFmtId="0" fontId="18" fillId="0" borderId="10" xfId="0" applyFont="1" applyBorder="1" applyAlignment="1"/>
    <xf numFmtId="2" fontId="16" fillId="0" borderId="10" xfId="0" applyNumberFormat="1" applyFont="1" applyBorder="1"/>
    <xf numFmtId="0" fontId="18" fillId="0" borderId="7" xfId="0" applyFont="1" applyBorder="1" applyAlignment="1"/>
    <xf numFmtId="0" fontId="14" fillId="0" borderId="0" xfId="0" applyFont="1" applyFill="1"/>
    <xf numFmtId="0" fontId="20" fillId="0" borderId="9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0" fillId="0" borderId="4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Continuous"/>
    </xf>
    <xf numFmtId="0" fontId="20" fillId="0" borderId="5" xfId="0" applyFont="1" applyBorder="1" applyAlignment="1">
      <alignment horizontal="centerContinuous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/>
    <xf numFmtId="0" fontId="20" fillId="0" borderId="7" xfId="0" applyFont="1" applyBorder="1"/>
    <xf numFmtId="0" fontId="20" fillId="0" borderId="8" xfId="0" applyFont="1" applyBorder="1"/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4" fontId="20" fillId="0" borderId="10" xfId="0" applyNumberFormat="1" applyFont="1" applyBorder="1" applyAlignment="1">
      <alignment horizontal="centerContinuous"/>
    </xf>
    <xf numFmtId="4" fontId="20" fillId="0" borderId="0" xfId="0" applyNumberFormat="1" applyFont="1" applyBorder="1" applyAlignment="1">
      <alignment horizontal="centerContinuous"/>
    </xf>
    <xf numFmtId="4" fontId="20" fillId="0" borderId="7" xfId="0" applyNumberFormat="1" applyFont="1" applyBorder="1"/>
    <xf numFmtId="4" fontId="20" fillId="0" borderId="0" xfId="0" applyNumberFormat="1" applyFont="1" applyBorder="1" applyAlignment="1">
      <alignment horizontal="center" wrapText="1"/>
    </xf>
    <xf numFmtId="14" fontId="14" fillId="0" borderId="5" xfId="0" applyNumberFormat="1" applyFont="1" applyBorder="1"/>
    <xf numFmtId="0" fontId="14" fillId="0" borderId="11" xfId="0" applyFont="1" applyFill="1" applyBorder="1"/>
    <xf numFmtId="14" fontId="14" fillId="0" borderId="5" xfId="0" applyNumberFormat="1" applyFont="1" applyFill="1" applyBorder="1"/>
    <xf numFmtId="1" fontId="21" fillId="0" borderId="10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 wrapText="1"/>
    </xf>
    <xf numFmtId="1" fontId="16" fillId="0" borderId="1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16" fillId="0" borderId="10" xfId="0" applyNumberFormat="1" applyFont="1" applyFill="1" applyBorder="1" applyAlignment="1">
      <alignment horizontal="center"/>
    </xf>
    <xf numFmtId="1" fontId="16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 indent="1"/>
    </xf>
    <xf numFmtId="167" fontId="14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49" fontId="15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Border="1" applyAlignment="1">
      <alignment horizontal="right"/>
    </xf>
    <xf numFmtId="0" fontId="20" fillId="0" borderId="15" xfId="0" applyFont="1" applyBorder="1"/>
    <xf numFmtId="1" fontId="20" fillId="0" borderId="16" xfId="0" applyNumberFormat="1" applyFont="1" applyBorder="1" applyAlignment="1">
      <alignment horizontal="center" wrapText="1"/>
    </xf>
    <xf numFmtId="0" fontId="20" fillId="0" borderId="16" xfId="0" applyFont="1" applyBorder="1"/>
    <xf numFmtId="0" fontId="20" fillId="0" borderId="17" xfId="0" applyFont="1" applyBorder="1" applyAlignment="1">
      <alignment horizontal="center" wrapText="1"/>
    </xf>
    <xf numFmtId="49" fontId="14" fillId="0" borderId="4" xfId="0" applyNumberFormat="1" applyFont="1" applyBorder="1"/>
    <xf numFmtId="49" fontId="14" fillId="0" borderId="0" xfId="0" applyNumberFormat="1" applyFont="1" applyBorder="1" applyAlignment="1">
      <alignment horizontal="center"/>
    </xf>
    <xf numFmtId="49" fontId="15" fillId="0" borderId="4" xfId="0" applyNumberFormat="1" applyFont="1" applyBorder="1"/>
    <xf numFmtId="10" fontId="14" fillId="0" borderId="0" xfId="0" applyNumberFormat="1" applyFont="1" applyBorder="1" applyAlignment="1">
      <alignment horizontal="center"/>
    </xf>
    <xf numFmtId="0" fontId="15" fillId="0" borderId="0" xfId="0" applyFont="1" applyBorder="1"/>
    <xf numFmtId="167" fontId="15" fillId="0" borderId="5" xfId="0" applyNumberFormat="1" applyFont="1" applyFill="1" applyBorder="1" applyAlignment="1">
      <alignment horizontal="right"/>
    </xf>
    <xf numFmtId="167" fontId="15" fillId="0" borderId="5" xfId="0" applyNumberFormat="1" applyFont="1" applyFill="1" applyBorder="1"/>
    <xf numFmtId="167" fontId="15" fillId="0" borderId="5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>
      <alignment horizontal="center"/>
    </xf>
    <xf numFmtId="49" fontId="14" fillId="0" borderId="4" xfId="0" applyNumberFormat="1" applyFont="1" applyBorder="1" applyAlignment="1">
      <alignment horizontal="left"/>
    </xf>
    <xf numFmtId="4" fontId="16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49" fontId="14" fillId="0" borderId="6" xfId="0" applyNumberFormat="1" applyFont="1" applyBorder="1"/>
    <xf numFmtId="49" fontId="15" fillId="0" borderId="9" xfId="0" applyNumberFormat="1" applyFont="1" applyBorder="1"/>
    <xf numFmtId="0" fontId="15" fillId="0" borderId="10" xfId="0" applyFont="1" applyBorder="1"/>
    <xf numFmtId="10" fontId="15" fillId="0" borderId="10" xfId="0" applyNumberFormat="1" applyFont="1" applyFill="1" applyBorder="1" applyAlignment="1">
      <alignment horizontal="center"/>
    </xf>
    <xf numFmtId="167" fontId="15" fillId="0" borderId="11" xfId="0" applyNumberFormat="1" applyFont="1" applyFill="1" applyBorder="1" applyAlignment="1">
      <alignment horizontal="right"/>
    </xf>
    <xf numFmtId="49" fontId="14" fillId="0" borderId="6" xfId="0" applyNumberFormat="1" applyFont="1" applyBorder="1" applyAlignment="1">
      <alignment horizontal="left"/>
    </xf>
    <xf numFmtId="10" fontId="14" fillId="0" borderId="7" xfId="0" applyNumberFormat="1" applyFont="1" applyFill="1" applyBorder="1" applyAlignment="1">
      <alignment horizontal="center"/>
    </xf>
    <xf numFmtId="10" fontId="14" fillId="0" borderId="10" xfId="0" applyNumberFormat="1" applyFont="1" applyBorder="1" applyAlignment="1">
      <alignment horizontal="center"/>
    </xf>
    <xf numFmtId="49" fontId="15" fillId="0" borderId="6" xfId="0" applyNumberFormat="1" applyFont="1" applyBorder="1"/>
    <xf numFmtId="10" fontId="14" fillId="0" borderId="7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14" fillId="0" borderId="0" xfId="0" applyNumberFormat="1" applyFont="1"/>
    <xf numFmtId="49" fontId="14" fillId="0" borderId="9" xfId="0" applyNumberFormat="1" applyFont="1" applyBorder="1" applyAlignment="1">
      <alignment horizontal="left"/>
    </xf>
    <xf numFmtId="49" fontId="14" fillId="0" borderId="10" xfId="0" applyNumberFormat="1" applyFont="1" applyFill="1" applyBorder="1" applyAlignment="1">
      <alignment horizontal="center"/>
    </xf>
    <xf numFmtId="0" fontId="14" fillId="0" borderId="16" xfId="0" applyFont="1" applyFill="1" applyBorder="1"/>
    <xf numFmtId="4" fontId="16" fillId="0" borderId="0" xfId="0" applyNumberFormat="1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49" fontId="14" fillId="0" borderId="9" xfId="0" applyNumberFormat="1" applyFont="1" applyBorder="1"/>
    <xf numFmtId="10" fontId="14" fillId="0" borderId="0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10" fontId="14" fillId="0" borderId="7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10" fontId="14" fillId="0" borderId="7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79"/>
  <sheetViews>
    <sheetView tabSelected="1" zoomScaleNormal="100" workbookViewId="0">
      <pane ySplit="5" topLeftCell="A353" activePane="bottomLeft" state="frozen"/>
      <selection pane="bottomLeft" activeCell="C370" sqref="C370"/>
    </sheetView>
  </sheetViews>
  <sheetFormatPr defaultColWidth="9.140625" defaultRowHeight="17.25" x14ac:dyDescent="0.35"/>
  <cols>
    <col min="1" max="1" width="9.140625" style="65"/>
    <col min="2" max="2" width="11.7109375" style="124" customWidth="1"/>
    <col min="3" max="3" width="28.42578125" style="124" customWidth="1"/>
    <col min="4" max="4" width="10.7109375" style="153" customWidth="1"/>
    <col min="5" max="5" width="25.7109375" style="65" customWidth="1"/>
    <col min="6" max="6" width="16.85546875" style="65" customWidth="1"/>
    <col min="7" max="7" width="9.5703125" style="65" hidden="1" customWidth="1"/>
    <col min="8" max="9" width="0" style="65" hidden="1" customWidth="1"/>
    <col min="10" max="11" width="9.140625" style="65"/>
    <col min="12" max="12" width="10.7109375" style="65" bestFit="1" customWidth="1"/>
    <col min="13" max="16" width="9.140625" style="65"/>
    <col min="17" max="17" width="10.7109375" style="65" bestFit="1" customWidth="1"/>
    <col min="18" max="16384" width="9.140625" style="65"/>
  </cols>
  <sheetData>
    <row r="2" spans="2:12" x14ac:dyDescent="0.35">
      <c r="B2" s="162" t="s">
        <v>5</v>
      </c>
      <c r="C2" s="163"/>
      <c r="D2" s="164"/>
      <c r="E2" s="165"/>
      <c r="F2" s="166"/>
      <c r="J2" s="70"/>
    </row>
    <row r="3" spans="2:12" x14ac:dyDescent="0.35">
      <c r="B3" s="167" t="s">
        <v>6</v>
      </c>
      <c r="C3" s="168"/>
      <c r="D3" s="169"/>
      <c r="E3" s="170"/>
      <c r="F3" s="171"/>
    </row>
    <row r="4" spans="2:12" ht="15.75" customHeight="1" x14ac:dyDescent="0.35">
      <c r="B4" s="172"/>
      <c r="C4" s="173"/>
      <c r="D4" s="174"/>
      <c r="E4" s="175"/>
      <c r="F4" s="176"/>
    </row>
    <row r="5" spans="2:12" ht="40.5" customHeight="1" x14ac:dyDescent="0.35">
      <c r="B5" s="177" t="s">
        <v>0</v>
      </c>
      <c r="C5" s="178" t="s">
        <v>115</v>
      </c>
      <c r="D5" s="178" t="s">
        <v>1</v>
      </c>
      <c r="E5" s="178" t="s">
        <v>114</v>
      </c>
      <c r="F5" s="179" t="s">
        <v>8</v>
      </c>
      <c r="G5" s="80" t="s">
        <v>3</v>
      </c>
      <c r="H5" s="80" t="s">
        <v>4</v>
      </c>
      <c r="I5" s="80" t="s">
        <v>11</v>
      </c>
      <c r="L5" s="134" t="s">
        <v>42</v>
      </c>
    </row>
    <row r="6" spans="2:12" x14ac:dyDescent="0.35">
      <c r="B6" s="83">
        <v>34699</v>
      </c>
      <c r="C6" s="191">
        <v>268</v>
      </c>
      <c r="D6" s="128"/>
      <c r="E6" s="135"/>
      <c r="F6" s="86"/>
      <c r="G6" s="80"/>
      <c r="H6" s="80"/>
      <c r="I6" s="80"/>
      <c r="L6" s="134"/>
    </row>
    <row r="7" spans="2:12" x14ac:dyDescent="0.35">
      <c r="B7" s="87">
        <v>34730</v>
      </c>
      <c r="C7" s="192">
        <v>266</v>
      </c>
      <c r="D7" s="129"/>
      <c r="E7" s="133"/>
      <c r="F7" s="79"/>
      <c r="G7" s="80"/>
      <c r="H7" s="80"/>
      <c r="I7" s="80"/>
      <c r="L7" s="134"/>
    </row>
    <row r="8" spans="2:12" x14ac:dyDescent="0.35">
      <c r="B8" s="87">
        <v>34758</v>
      </c>
      <c r="C8" s="192">
        <v>266</v>
      </c>
      <c r="D8" s="129"/>
      <c r="E8" s="133"/>
      <c r="F8" s="79"/>
      <c r="G8" s="80"/>
      <c r="H8" s="80"/>
      <c r="I8" s="80"/>
      <c r="L8" s="134"/>
    </row>
    <row r="9" spans="2:12" x14ac:dyDescent="0.35">
      <c r="B9" s="87">
        <v>34789</v>
      </c>
      <c r="C9" s="192">
        <v>275</v>
      </c>
      <c r="D9" s="129"/>
      <c r="E9" s="133"/>
      <c r="F9" s="79"/>
      <c r="G9" s="80"/>
      <c r="H9" s="80"/>
      <c r="I9" s="80"/>
      <c r="L9" s="134"/>
    </row>
    <row r="10" spans="2:12" x14ac:dyDescent="0.35">
      <c r="B10" s="87">
        <v>34819</v>
      </c>
      <c r="C10" s="192">
        <v>274</v>
      </c>
      <c r="D10" s="129" t="s">
        <v>41</v>
      </c>
      <c r="E10" s="133"/>
      <c r="F10" s="79"/>
      <c r="G10" s="80"/>
      <c r="H10" s="80"/>
      <c r="I10" s="80"/>
      <c r="L10" s="134"/>
    </row>
    <row r="11" spans="2:12" x14ac:dyDescent="0.35">
      <c r="B11" s="87">
        <v>34850</v>
      </c>
      <c r="C11" s="192">
        <v>285</v>
      </c>
      <c r="D11" s="129"/>
      <c r="E11" s="133"/>
      <c r="F11" s="79"/>
      <c r="G11" s="80"/>
      <c r="H11" s="80"/>
      <c r="I11" s="80"/>
      <c r="L11" s="134"/>
    </row>
    <row r="12" spans="2:12" x14ac:dyDescent="0.35">
      <c r="B12" s="87">
        <v>34880</v>
      </c>
      <c r="C12" s="192">
        <v>281</v>
      </c>
      <c r="D12" s="129"/>
      <c r="E12" s="133"/>
      <c r="F12" s="79"/>
      <c r="G12" s="80"/>
      <c r="H12" s="80"/>
      <c r="I12" s="80"/>
      <c r="L12" s="134"/>
    </row>
    <row r="13" spans="2:12" x14ac:dyDescent="0.35">
      <c r="B13" s="87">
        <v>34911</v>
      </c>
      <c r="C13" s="192">
        <v>293</v>
      </c>
      <c r="D13" s="129"/>
      <c r="E13" s="133"/>
      <c r="F13" s="79"/>
      <c r="G13" s="80"/>
      <c r="H13" s="80"/>
      <c r="I13" s="80"/>
      <c r="L13" s="134"/>
    </row>
    <row r="14" spans="2:12" x14ac:dyDescent="0.35">
      <c r="B14" s="87">
        <v>34942</v>
      </c>
      <c r="C14" s="192">
        <v>296</v>
      </c>
      <c r="D14" s="129"/>
      <c r="E14" s="133"/>
      <c r="F14" s="79"/>
      <c r="G14" s="80"/>
      <c r="H14" s="80"/>
      <c r="I14" s="80"/>
      <c r="L14" s="134"/>
    </row>
    <row r="15" spans="2:12" x14ac:dyDescent="0.35">
      <c r="B15" s="87">
        <v>34972</v>
      </c>
      <c r="C15" s="192">
        <v>297</v>
      </c>
      <c r="D15" s="129"/>
      <c r="E15" s="133"/>
      <c r="F15" s="79"/>
      <c r="G15" s="80"/>
      <c r="H15" s="80"/>
      <c r="I15" s="80"/>
      <c r="L15" s="134"/>
    </row>
    <row r="16" spans="2:12" x14ac:dyDescent="0.35">
      <c r="B16" s="87">
        <v>35003</v>
      </c>
      <c r="C16" s="192">
        <v>290</v>
      </c>
      <c r="D16" s="129" t="s">
        <v>41</v>
      </c>
      <c r="E16" s="133"/>
      <c r="F16" s="79"/>
      <c r="G16" s="80"/>
      <c r="H16" s="80"/>
      <c r="I16" s="80"/>
      <c r="L16" s="134"/>
    </row>
    <row r="17" spans="2:12" x14ac:dyDescent="0.35">
      <c r="B17" s="87">
        <v>35033</v>
      </c>
      <c r="C17" s="192">
        <v>298</v>
      </c>
      <c r="D17" s="129"/>
      <c r="E17" s="133"/>
      <c r="F17" s="79"/>
      <c r="G17" s="80"/>
      <c r="H17" s="80"/>
      <c r="I17" s="80"/>
      <c r="L17" s="134"/>
    </row>
    <row r="18" spans="2:12" x14ac:dyDescent="0.35">
      <c r="B18" s="87">
        <v>35064</v>
      </c>
      <c r="C18" s="192">
        <v>303</v>
      </c>
      <c r="D18" s="129"/>
      <c r="E18" s="133"/>
      <c r="F18" s="79"/>
      <c r="G18" s="80"/>
      <c r="H18" s="80"/>
      <c r="I18" s="80"/>
      <c r="L18" s="134"/>
    </row>
    <row r="19" spans="2:12" x14ac:dyDescent="0.35">
      <c r="B19" s="87">
        <v>35095</v>
      </c>
      <c r="C19" s="192">
        <v>312</v>
      </c>
      <c r="D19" s="129"/>
      <c r="E19" s="133"/>
      <c r="F19" s="79"/>
      <c r="G19" s="80"/>
      <c r="H19" s="80"/>
      <c r="I19" s="80"/>
      <c r="L19" s="134"/>
    </row>
    <row r="20" spans="2:12" x14ac:dyDescent="0.35">
      <c r="B20" s="87">
        <v>35123</v>
      </c>
      <c r="C20" s="192">
        <v>310</v>
      </c>
      <c r="D20" s="129"/>
      <c r="E20" s="133"/>
      <c r="F20" s="79"/>
      <c r="G20" s="80"/>
      <c r="H20" s="80"/>
      <c r="I20" s="80"/>
      <c r="L20" s="134"/>
    </row>
    <row r="21" spans="2:12" x14ac:dyDescent="0.35">
      <c r="B21" s="87">
        <v>35155</v>
      </c>
      <c r="C21" s="192">
        <v>310</v>
      </c>
      <c r="D21" s="129"/>
      <c r="E21" s="133"/>
      <c r="F21" s="79"/>
      <c r="G21" s="80"/>
      <c r="H21" s="80"/>
      <c r="I21" s="80"/>
      <c r="L21" s="134"/>
    </row>
    <row r="22" spans="2:12" x14ac:dyDescent="0.35">
      <c r="B22" s="87">
        <v>35185</v>
      </c>
      <c r="C22" s="192">
        <v>314</v>
      </c>
      <c r="D22" s="129" t="s">
        <v>41</v>
      </c>
      <c r="E22" s="133"/>
      <c r="F22" s="79"/>
      <c r="G22" s="80"/>
      <c r="H22" s="80"/>
      <c r="I22" s="80"/>
      <c r="L22" s="134"/>
    </row>
    <row r="23" spans="2:12" x14ac:dyDescent="0.35">
      <c r="B23" s="87">
        <v>35216</v>
      </c>
      <c r="C23" s="192">
        <v>310</v>
      </c>
      <c r="D23" s="129"/>
      <c r="E23" s="133"/>
      <c r="F23" s="79"/>
      <c r="G23" s="80"/>
      <c r="H23" s="80"/>
      <c r="I23" s="80"/>
      <c r="L23" s="134"/>
    </row>
    <row r="24" spans="2:12" x14ac:dyDescent="0.35">
      <c r="B24" s="87">
        <v>35246</v>
      </c>
      <c r="C24" s="192">
        <v>307</v>
      </c>
      <c r="D24" s="129"/>
      <c r="E24" s="133"/>
      <c r="F24" s="79"/>
      <c r="G24" s="80"/>
      <c r="H24" s="80"/>
      <c r="I24" s="80"/>
      <c r="L24" s="134"/>
    </row>
    <row r="25" spans="2:12" x14ac:dyDescent="0.35">
      <c r="B25" s="87">
        <v>35277</v>
      </c>
      <c r="C25" s="192">
        <v>306</v>
      </c>
      <c r="D25" s="129"/>
      <c r="E25" s="133"/>
      <c r="F25" s="79"/>
      <c r="G25" s="80"/>
      <c r="H25" s="80"/>
      <c r="I25" s="80"/>
      <c r="L25" s="134"/>
    </row>
    <row r="26" spans="2:12" x14ac:dyDescent="0.35">
      <c r="B26" s="87">
        <v>35308</v>
      </c>
      <c r="C26" s="192">
        <v>320</v>
      </c>
      <c r="D26" s="129"/>
      <c r="E26" s="133"/>
      <c r="F26" s="79"/>
      <c r="G26" s="80"/>
      <c r="H26" s="80"/>
      <c r="I26" s="80"/>
      <c r="L26" s="134"/>
    </row>
    <row r="27" spans="2:12" x14ac:dyDescent="0.35">
      <c r="B27" s="87">
        <v>35338</v>
      </c>
      <c r="C27" s="192">
        <v>324</v>
      </c>
      <c r="D27" s="129"/>
      <c r="E27" s="133"/>
      <c r="F27" s="79"/>
      <c r="G27" s="80"/>
      <c r="H27" s="80"/>
      <c r="I27" s="80"/>
      <c r="L27" s="134"/>
    </row>
    <row r="28" spans="2:12" x14ac:dyDescent="0.35">
      <c r="B28" s="87">
        <v>35369</v>
      </c>
      <c r="C28" s="192">
        <v>318</v>
      </c>
      <c r="D28" s="129" t="s">
        <v>41</v>
      </c>
      <c r="E28" s="133"/>
      <c r="F28" s="79"/>
      <c r="G28" s="80"/>
      <c r="H28" s="80"/>
      <c r="I28" s="80"/>
      <c r="L28" s="134"/>
    </row>
    <row r="29" spans="2:12" x14ac:dyDescent="0.35">
      <c r="B29" s="87">
        <v>35399</v>
      </c>
      <c r="C29" s="192">
        <v>321</v>
      </c>
      <c r="D29" s="129"/>
      <c r="E29" s="133"/>
      <c r="F29" s="79"/>
      <c r="G29" s="80"/>
      <c r="H29" s="80"/>
      <c r="I29" s="80"/>
      <c r="L29" s="134"/>
    </row>
    <row r="30" spans="2:12" x14ac:dyDescent="0.35">
      <c r="B30" s="87">
        <v>35430</v>
      </c>
      <c r="C30" s="192">
        <v>325</v>
      </c>
      <c r="D30" s="129"/>
      <c r="E30" s="133"/>
      <c r="F30" s="79"/>
      <c r="G30" s="80"/>
      <c r="H30" s="80"/>
      <c r="I30" s="80"/>
      <c r="L30" s="134"/>
    </row>
    <row r="31" spans="2:12" x14ac:dyDescent="0.35">
      <c r="B31" s="87">
        <v>35461</v>
      </c>
      <c r="C31" s="192">
        <v>335</v>
      </c>
      <c r="D31" s="129"/>
      <c r="E31" s="133"/>
      <c r="F31" s="79"/>
      <c r="G31" s="80"/>
      <c r="H31" s="80"/>
      <c r="I31" s="80"/>
      <c r="L31" s="134"/>
    </row>
    <row r="32" spans="2:12" x14ac:dyDescent="0.35">
      <c r="B32" s="87">
        <v>35489</v>
      </c>
      <c r="C32" s="192">
        <v>338</v>
      </c>
      <c r="D32" s="129"/>
      <c r="E32" s="133"/>
      <c r="F32" s="79"/>
      <c r="G32" s="80"/>
      <c r="H32" s="80"/>
      <c r="I32" s="80"/>
      <c r="L32" s="134"/>
    </row>
    <row r="33" spans="2:12" x14ac:dyDescent="0.35">
      <c r="B33" s="87">
        <v>35520</v>
      </c>
      <c r="C33" s="192">
        <v>337</v>
      </c>
      <c r="D33" s="129"/>
      <c r="E33" s="133"/>
      <c r="F33" s="79"/>
      <c r="G33" s="80"/>
      <c r="H33" s="80"/>
      <c r="I33" s="80"/>
      <c r="L33" s="134"/>
    </row>
    <row r="34" spans="2:12" x14ac:dyDescent="0.35">
      <c r="B34" s="87">
        <v>35550</v>
      </c>
      <c r="C34" s="192">
        <v>334</v>
      </c>
      <c r="D34" s="129" t="s">
        <v>41</v>
      </c>
      <c r="E34" s="133"/>
      <c r="F34" s="79"/>
      <c r="G34" s="80"/>
      <c r="H34" s="80"/>
      <c r="I34" s="80"/>
      <c r="L34" s="134"/>
    </row>
    <row r="35" spans="2:12" x14ac:dyDescent="0.35">
      <c r="B35" s="87">
        <v>35581</v>
      </c>
      <c r="C35" s="192">
        <v>342</v>
      </c>
      <c r="D35" s="129"/>
      <c r="E35" s="133"/>
      <c r="F35" s="79"/>
      <c r="G35" s="80"/>
      <c r="H35" s="80"/>
      <c r="I35" s="80"/>
      <c r="L35" s="134"/>
    </row>
    <row r="36" spans="2:12" x14ac:dyDescent="0.35">
      <c r="B36" s="87">
        <v>35611</v>
      </c>
      <c r="C36" s="192">
        <v>340</v>
      </c>
      <c r="D36" s="129"/>
      <c r="E36" s="133"/>
      <c r="F36" s="79"/>
      <c r="G36" s="80"/>
      <c r="H36" s="80"/>
      <c r="I36" s="80"/>
      <c r="L36" s="134"/>
    </row>
    <row r="37" spans="2:12" x14ac:dyDescent="0.35">
      <c r="B37" s="87">
        <v>35642</v>
      </c>
      <c r="C37" s="192">
        <v>352</v>
      </c>
      <c r="D37" s="129"/>
      <c r="E37" s="133"/>
      <c r="F37" s="79"/>
      <c r="G37" s="80"/>
      <c r="H37" s="80"/>
      <c r="I37" s="80"/>
      <c r="L37" s="134"/>
    </row>
    <row r="38" spans="2:12" x14ac:dyDescent="0.35">
      <c r="B38" s="87">
        <v>35673</v>
      </c>
      <c r="C38" s="192">
        <v>350</v>
      </c>
      <c r="D38" s="129"/>
      <c r="E38" s="133"/>
      <c r="F38" s="79"/>
      <c r="G38" s="80"/>
      <c r="H38" s="80"/>
      <c r="I38" s="80"/>
      <c r="L38" s="134"/>
    </row>
    <row r="39" spans="2:12" x14ac:dyDescent="0.35">
      <c r="B39" s="87">
        <v>35703</v>
      </c>
      <c r="C39" s="192">
        <v>376</v>
      </c>
      <c r="D39" s="129"/>
      <c r="E39" s="133"/>
      <c r="F39" s="79"/>
      <c r="G39" s="80"/>
      <c r="H39" s="80"/>
      <c r="I39" s="80"/>
      <c r="L39" s="134"/>
    </row>
    <row r="40" spans="2:12" x14ac:dyDescent="0.35">
      <c r="B40" s="87">
        <v>35734</v>
      </c>
      <c r="C40" s="192">
        <v>350</v>
      </c>
      <c r="D40" s="129" t="s">
        <v>41</v>
      </c>
      <c r="E40" s="133"/>
      <c r="F40" s="79"/>
      <c r="G40" s="80"/>
      <c r="H40" s="80"/>
      <c r="I40" s="80"/>
      <c r="L40" s="134"/>
    </row>
    <row r="41" spans="2:12" x14ac:dyDescent="0.35">
      <c r="B41" s="87">
        <v>35764</v>
      </c>
      <c r="C41" s="192">
        <v>349</v>
      </c>
      <c r="D41" s="129"/>
      <c r="E41" s="133"/>
      <c r="F41" s="79"/>
      <c r="G41" s="80"/>
      <c r="H41" s="80"/>
      <c r="I41" s="80"/>
      <c r="L41" s="134"/>
    </row>
    <row r="42" spans="2:12" x14ac:dyDescent="0.35">
      <c r="B42" s="87">
        <v>35795</v>
      </c>
      <c r="C42" s="192">
        <v>366</v>
      </c>
      <c r="D42" s="129"/>
      <c r="E42" s="133"/>
      <c r="F42" s="79"/>
      <c r="G42" s="80"/>
      <c r="H42" s="80"/>
      <c r="I42" s="80"/>
      <c r="L42" s="134"/>
    </row>
    <row r="43" spans="2:12" x14ac:dyDescent="0.35">
      <c r="B43" s="87">
        <v>35826</v>
      </c>
      <c r="C43" s="192">
        <v>386</v>
      </c>
      <c r="D43" s="129"/>
      <c r="E43" s="133"/>
      <c r="F43" s="79"/>
      <c r="G43" s="80"/>
      <c r="H43" s="80"/>
      <c r="I43" s="80"/>
      <c r="L43" s="134"/>
    </row>
    <row r="44" spans="2:12" x14ac:dyDescent="0.35">
      <c r="B44" s="87">
        <v>35854</v>
      </c>
      <c r="C44" s="192">
        <v>406</v>
      </c>
      <c r="D44" s="129"/>
      <c r="E44" s="133"/>
      <c r="F44" s="79"/>
      <c r="G44" s="80"/>
      <c r="H44" s="80"/>
      <c r="I44" s="80"/>
      <c r="L44" s="134"/>
    </row>
    <row r="45" spans="2:12" x14ac:dyDescent="0.35">
      <c r="B45" s="87">
        <v>35885</v>
      </c>
      <c r="C45" s="192">
        <v>422</v>
      </c>
      <c r="D45" s="129"/>
      <c r="E45" s="133"/>
      <c r="F45" s="79"/>
      <c r="G45" s="80"/>
      <c r="H45" s="80"/>
      <c r="I45" s="80"/>
      <c r="L45" s="134"/>
    </row>
    <row r="46" spans="2:12" x14ac:dyDescent="0.35">
      <c r="B46" s="87">
        <v>35915</v>
      </c>
      <c r="C46" s="192">
        <v>415</v>
      </c>
      <c r="D46" s="129" t="s">
        <v>41</v>
      </c>
      <c r="E46" s="133"/>
      <c r="F46" s="79"/>
      <c r="G46" s="80"/>
      <c r="H46" s="80"/>
      <c r="I46" s="80"/>
      <c r="L46" s="134"/>
    </row>
    <row r="47" spans="2:12" x14ac:dyDescent="0.35">
      <c r="B47" s="87">
        <v>35946</v>
      </c>
      <c r="C47" s="192">
        <v>419</v>
      </c>
      <c r="D47" s="129"/>
      <c r="E47" s="133"/>
      <c r="F47" s="79"/>
      <c r="G47" s="80"/>
      <c r="H47" s="80"/>
      <c r="I47" s="80"/>
      <c r="L47" s="134"/>
    </row>
    <row r="48" spans="2:12" x14ac:dyDescent="0.35">
      <c r="B48" s="87">
        <v>35976</v>
      </c>
      <c r="C48" s="192">
        <v>405</v>
      </c>
      <c r="D48" s="129"/>
      <c r="E48" s="133"/>
      <c r="F48" s="79"/>
      <c r="G48" s="80"/>
      <c r="H48" s="80"/>
      <c r="I48" s="80"/>
      <c r="L48" s="134"/>
    </row>
    <row r="49" spans="2:12" x14ac:dyDescent="0.35">
      <c r="B49" s="87">
        <v>36007</v>
      </c>
      <c r="C49" s="192">
        <v>405</v>
      </c>
      <c r="D49" s="129"/>
      <c r="E49" s="133"/>
      <c r="F49" s="79"/>
      <c r="G49" s="80"/>
      <c r="H49" s="80"/>
      <c r="I49" s="80"/>
      <c r="L49" s="134"/>
    </row>
    <row r="50" spans="2:12" x14ac:dyDescent="0.35">
      <c r="B50" s="87">
        <v>36038</v>
      </c>
      <c r="C50" s="192">
        <v>374</v>
      </c>
      <c r="D50" s="129"/>
      <c r="E50" s="133"/>
      <c r="F50" s="79"/>
      <c r="G50" s="80"/>
      <c r="H50" s="80"/>
      <c r="I50" s="80"/>
      <c r="L50" s="134"/>
    </row>
    <row r="51" spans="2:12" x14ac:dyDescent="0.35">
      <c r="B51" s="87">
        <v>36068</v>
      </c>
      <c r="C51" s="192">
        <v>366</v>
      </c>
      <c r="D51" s="129"/>
      <c r="E51" s="133"/>
      <c r="F51" s="79"/>
      <c r="G51" s="80"/>
      <c r="H51" s="80"/>
      <c r="I51" s="80"/>
      <c r="L51" s="134"/>
    </row>
    <row r="52" spans="2:12" x14ac:dyDescent="0.35">
      <c r="B52" s="87">
        <v>36099</v>
      </c>
      <c r="C52" s="192">
        <v>373</v>
      </c>
      <c r="D52" s="129" t="s">
        <v>41</v>
      </c>
      <c r="E52" s="133"/>
      <c r="F52" s="79"/>
      <c r="G52" s="80"/>
      <c r="H52" s="80"/>
      <c r="I52" s="80"/>
      <c r="L52" s="134"/>
    </row>
    <row r="53" spans="2:12" x14ac:dyDescent="0.35">
      <c r="B53" s="87">
        <v>36129</v>
      </c>
      <c r="C53" s="192">
        <v>390</v>
      </c>
      <c r="D53" s="129"/>
      <c r="E53" s="133"/>
      <c r="F53" s="79"/>
      <c r="G53" s="80"/>
      <c r="H53" s="80"/>
      <c r="I53" s="80"/>
      <c r="L53" s="134"/>
    </row>
    <row r="54" spans="2:12" x14ac:dyDescent="0.35">
      <c r="B54" s="87">
        <v>36160</v>
      </c>
      <c r="C54" s="192">
        <v>395</v>
      </c>
      <c r="D54" s="129"/>
      <c r="E54" s="133"/>
      <c r="F54" s="79"/>
      <c r="G54" s="80"/>
      <c r="H54" s="80"/>
      <c r="I54" s="80"/>
      <c r="L54" s="134"/>
    </row>
    <row r="55" spans="2:12" x14ac:dyDescent="0.35">
      <c r="B55" s="87">
        <v>36191</v>
      </c>
      <c r="C55" s="192">
        <v>396</v>
      </c>
      <c r="D55" s="129"/>
      <c r="E55" s="133"/>
      <c r="F55" s="79"/>
      <c r="G55" s="80"/>
      <c r="H55" s="80"/>
      <c r="I55" s="80"/>
      <c r="L55" s="134"/>
    </row>
    <row r="56" spans="2:12" x14ac:dyDescent="0.35">
      <c r="B56" s="87">
        <v>36219</v>
      </c>
      <c r="C56" s="192">
        <v>412</v>
      </c>
      <c r="D56" s="129"/>
      <c r="E56" s="133"/>
      <c r="F56" s="79"/>
      <c r="G56" s="80"/>
      <c r="H56" s="80"/>
      <c r="I56" s="80"/>
      <c r="L56" s="134"/>
    </row>
    <row r="57" spans="2:12" x14ac:dyDescent="0.35">
      <c r="B57" s="87">
        <v>36250</v>
      </c>
      <c r="C57" s="192">
        <v>422</v>
      </c>
      <c r="D57" s="129"/>
      <c r="E57" s="133"/>
      <c r="F57" s="79"/>
      <c r="G57" s="80"/>
      <c r="H57" s="80"/>
      <c r="I57" s="80"/>
      <c r="L57" s="134"/>
    </row>
    <row r="58" spans="2:12" x14ac:dyDescent="0.35">
      <c r="B58" s="87">
        <v>36280</v>
      </c>
      <c r="C58" s="192">
        <v>429</v>
      </c>
      <c r="D58" s="129" t="s">
        <v>41</v>
      </c>
      <c r="E58" s="133"/>
      <c r="F58" s="79"/>
      <c r="G58" s="80"/>
      <c r="H58" s="80"/>
      <c r="I58" s="80"/>
      <c r="L58" s="134"/>
    </row>
    <row r="59" spans="2:12" x14ac:dyDescent="0.35">
      <c r="B59" s="87">
        <v>36311</v>
      </c>
      <c r="C59" s="192">
        <v>413</v>
      </c>
      <c r="D59" s="129"/>
      <c r="E59" s="133"/>
      <c r="F59" s="79"/>
      <c r="G59" s="80"/>
      <c r="H59" s="80"/>
      <c r="I59" s="80"/>
      <c r="L59" s="134"/>
    </row>
    <row r="60" spans="2:12" x14ac:dyDescent="0.35">
      <c r="B60" s="87">
        <v>36341</v>
      </c>
      <c r="C60" s="192">
        <v>415</v>
      </c>
      <c r="D60" s="129"/>
      <c r="E60" s="133"/>
      <c r="F60" s="79"/>
      <c r="G60" s="80"/>
      <c r="H60" s="80"/>
      <c r="I60" s="80"/>
      <c r="L60" s="134"/>
    </row>
    <row r="61" spans="2:12" x14ac:dyDescent="0.35">
      <c r="B61" s="87">
        <v>36372</v>
      </c>
      <c r="C61" s="192">
        <v>409</v>
      </c>
      <c r="D61" s="129"/>
      <c r="E61" s="133"/>
      <c r="F61" s="79"/>
      <c r="G61" s="80"/>
      <c r="H61" s="80"/>
      <c r="I61" s="80"/>
      <c r="L61" s="134"/>
    </row>
    <row r="62" spans="2:12" x14ac:dyDescent="0.35">
      <c r="B62" s="87">
        <v>36403</v>
      </c>
      <c r="C62" s="192">
        <v>412</v>
      </c>
      <c r="D62" s="129"/>
      <c r="E62" s="133"/>
      <c r="F62" s="79"/>
      <c r="G62" s="80"/>
      <c r="H62" s="80"/>
      <c r="I62" s="80"/>
      <c r="L62" s="134"/>
    </row>
    <row r="63" spans="2:12" x14ac:dyDescent="0.35">
      <c r="B63" s="87">
        <v>36433</v>
      </c>
      <c r="C63" s="192">
        <v>399</v>
      </c>
      <c r="D63" s="129"/>
      <c r="E63" s="133"/>
      <c r="F63" s="79"/>
      <c r="G63" s="80"/>
      <c r="H63" s="80"/>
      <c r="I63" s="80"/>
      <c r="L63" s="134"/>
    </row>
    <row r="64" spans="2:12" x14ac:dyDescent="0.35">
      <c r="B64" s="87">
        <v>36464</v>
      </c>
      <c r="C64" s="192">
        <v>401</v>
      </c>
      <c r="D64" s="129" t="s">
        <v>41</v>
      </c>
      <c r="E64" s="133"/>
      <c r="F64" s="79"/>
      <c r="G64" s="80"/>
      <c r="H64" s="80"/>
      <c r="I64" s="80"/>
      <c r="L64" s="134"/>
    </row>
    <row r="65" spans="2:12" x14ac:dyDescent="0.35">
      <c r="B65" s="87">
        <v>36494</v>
      </c>
      <c r="C65" s="192">
        <v>420</v>
      </c>
      <c r="D65" s="129"/>
      <c r="E65" s="133"/>
      <c r="F65" s="79"/>
      <c r="G65" s="80"/>
      <c r="H65" s="80"/>
      <c r="I65" s="80"/>
      <c r="L65" s="134"/>
    </row>
    <row r="66" spans="2:12" x14ac:dyDescent="0.35">
      <c r="B66" s="87">
        <v>36525</v>
      </c>
      <c r="C66" s="192">
        <v>431</v>
      </c>
      <c r="D66" s="129"/>
      <c r="E66" s="133"/>
      <c r="F66" s="79"/>
      <c r="G66" s="80"/>
      <c r="H66" s="80"/>
      <c r="I66" s="80"/>
      <c r="L66" s="134"/>
    </row>
    <row r="67" spans="2:12" x14ac:dyDescent="0.35">
      <c r="B67" s="87">
        <v>36584</v>
      </c>
      <c r="C67" s="192">
        <v>414</v>
      </c>
      <c r="D67" s="129"/>
      <c r="E67" s="133"/>
      <c r="F67" s="79"/>
      <c r="G67" s="80"/>
      <c r="H67" s="80"/>
      <c r="I67" s="80"/>
      <c r="L67" s="134"/>
    </row>
    <row r="68" spans="2:12" x14ac:dyDescent="0.35">
      <c r="B68" s="87">
        <v>36616</v>
      </c>
      <c r="C68" s="192">
        <v>434</v>
      </c>
      <c r="D68" s="129"/>
      <c r="E68" s="133"/>
      <c r="F68" s="79"/>
      <c r="G68" s="80"/>
      <c r="H68" s="80"/>
      <c r="I68" s="80"/>
      <c r="L68" s="134"/>
    </row>
    <row r="69" spans="2:12" x14ac:dyDescent="0.35">
      <c r="B69" s="87">
        <v>36646</v>
      </c>
      <c r="C69" s="192">
        <v>415</v>
      </c>
      <c r="D69" s="129" t="s">
        <v>41</v>
      </c>
      <c r="E69" s="133"/>
      <c r="F69" s="79"/>
      <c r="G69" s="80"/>
      <c r="H69" s="80"/>
      <c r="I69" s="80"/>
      <c r="L69" s="134"/>
    </row>
    <row r="70" spans="2:12" x14ac:dyDescent="0.35">
      <c r="B70" s="87">
        <v>36677</v>
      </c>
      <c r="C70" s="192">
        <v>416</v>
      </c>
      <c r="D70" s="129"/>
      <c r="E70" s="133"/>
      <c r="F70" s="79"/>
      <c r="G70" s="80"/>
      <c r="H70" s="80"/>
      <c r="I70" s="80"/>
      <c r="L70" s="134"/>
    </row>
    <row r="71" spans="2:12" x14ac:dyDescent="0.35">
      <c r="B71" s="87">
        <v>36707</v>
      </c>
      <c r="C71" s="192">
        <v>416</v>
      </c>
      <c r="D71" s="129"/>
      <c r="E71" s="133"/>
      <c r="F71" s="79"/>
      <c r="G71" s="80"/>
      <c r="H71" s="80"/>
      <c r="I71" s="80"/>
      <c r="L71" s="134"/>
    </row>
    <row r="72" spans="2:12" x14ac:dyDescent="0.35">
      <c r="B72" s="87">
        <v>36738</v>
      </c>
      <c r="C72" s="192">
        <v>419</v>
      </c>
      <c r="D72" s="129"/>
      <c r="E72" s="133"/>
      <c r="F72" s="79"/>
      <c r="G72" s="80"/>
      <c r="H72" s="80"/>
      <c r="I72" s="80"/>
      <c r="L72" s="134"/>
    </row>
    <row r="73" spans="2:12" x14ac:dyDescent="0.35">
      <c r="B73" s="87">
        <v>36769</v>
      </c>
      <c r="C73" s="192">
        <v>441</v>
      </c>
      <c r="D73" s="129"/>
      <c r="E73" s="133"/>
      <c r="F73" s="79"/>
      <c r="G73" s="80"/>
      <c r="H73" s="80"/>
      <c r="I73" s="80"/>
      <c r="L73" s="134"/>
    </row>
    <row r="74" spans="2:12" x14ac:dyDescent="0.35">
      <c r="B74" s="87">
        <v>36799</v>
      </c>
      <c r="C74" s="192">
        <v>423</v>
      </c>
      <c r="D74" s="129"/>
      <c r="E74" s="133"/>
      <c r="F74" s="79"/>
      <c r="G74" s="80"/>
      <c r="H74" s="80"/>
      <c r="I74" s="80"/>
      <c r="L74" s="134"/>
    </row>
    <row r="75" spans="2:12" x14ac:dyDescent="0.35">
      <c r="B75" s="87">
        <v>36830</v>
      </c>
      <c r="C75" s="192">
        <v>420</v>
      </c>
      <c r="D75" s="129" t="s">
        <v>41</v>
      </c>
      <c r="E75" s="133"/>
      <c r="F75" s="79"/>
      <c r="G75" s="80"/>
      <c r="H75" s="80"/>
      <c r="I75" s="80"/>
      <c r="L75" s="134"/>
    </row>
    <row r="76" spans="2:12" x14ac:dyDescent="0.35">
      <c r="B76" s="87">
        <v>36860</v>
      </c>
      <c r="C76" s="192">
        <v>408</v>
      </c>
      <c r="D76" s="129"/>
      <c r="E76" s="133"/>
      <c r="F76" s="79"/>
      <c r="G76" s="80"/>
      <c r="H76" s="80"/>
      <c r="I76" s="80"/>
      <c r="L76" s="134"/>
    </row>
    <row r="77" spans="2:12" x14ac:dyDescent="0.35">
      <c r="B77" s="87">
        <v>36891</v>
      </c>
      <c r="C77" s="192">
        <v>415</v>
      </c>
      <c r="D77" s="129"/>
      <c r="E77" s="133"/>
      <c r="F77" s="79"/>
      <c r="G77" s="80"/>
      <c r="H77" s="80"/>
      <c r="I77" s="80"/>
      <c r="L77" s="134"/>
    </row>
    <row r="78" spans="2:12" x14ac:dyDescent="0.35">
      <c r="B78" s="87">
        <v>36922</v>
      </c>
      <c r="C78" s="192">
        <v>422</v>
      </c>
      <c r="D78" s="129"/>
      <c r="E78" s="133"/>
      <c r="F78" s="79"/>
      <c r="G78" s="80"/>
      <c r="H78" s="80"/>
      <c r="I78" s="80"/>
      <c r="L78" s="134"/>
    </row>
    <row r="79" spans="2:12" x14ac:dyDescent="0.35">
      <c r="B79" s="87">
        <v>36950</v>
      </c>
      <c r="C79" s="192">
        <v>407</v>
      </c>
      <c r="D79" s="129"/>
      <c r="E79" s="133"/>
      <c r="F79" s="79"/>
      <c r="G79" s="80"/>
      <c r="H79" s="80"/>
      <c r="I79" s="80"/>
      <c r="L79" s="134"/>
    </row>
    <row r="80" spans="2:12" x14ac:dyDescent="0.35">
      <c r="B80" s="87">
        <v>36981</v>
      </c>
      <c r="C80" s="192">
        <v>392</v>
      </c>
      <c r="D80" s="129"/>
      <c r="E80" s="133"/>
      <c r="F80" s="79"/>
      <c r="G80" s="80"/>
      <c r="H80" s="80"/>
      <c r="I80" s="80"/>
      <c r="L80" s="134"/>
    </row>
    <row r="81" spans="2:12" x14ac:dyDescent="0.35">
      <c r="B81" s="87">
        <v>37011</v>
      </c>
      <c r="C81" s="192">
        <v>402</v>
      </c>
      <c r="D81" s="129" t="s">
        <v>41</v>
      </c>
      <c r="E81" s="133"/>
      <c r="F81" s="79"/>
      <c r="G81" s="80"/>
      <c r="H81" s="80"/>
      <c r="I81" s="80"/>
      <c r="L81" s="134"/>
    </row>
    <row r="82" spans="2:12" x14ac:dyDescent="0.35">
      <c r="B82" s="87">
        <v>37042</v>
      </c>
      <c r="C82" s="192">
        <v>395</v>
      </c>
      <c r="D82" s="129"/>
      <c r="E82" s="133"/>
      <c r="F82" s="79"/>
      <c r="G82" s="80"/>
      <c r="H82" s="80"/>
      <c r="I82" s="80"/>
      <c r="L82" s="134"/>
    </row>
    <row r="83" spans="2:12" x14ac:dyDescent="0.35">
      <c r="B83" s="87">
        <v>37072</v>
      </c>
      <c r="C83" s="192">
        <v>386</v>
      </c>
      <c r="D83" s="129"/>
      <c r="E83" s="133"/>
      <c r="F83" s="79"/>
      <c r="G83" s="80"/>
      <c r="H83" s="80"/>
      <c r="I83" s="80"/>
      <c r="L83" s="134"/>
    </row>
    <row r="84" spans="2:12" x14ac:dyDescent="0.35">
      <c r="B84" s="87">
        <v>37103</v>
      </c>
      <c r="C84" s="192">
        <v>379</v>
      </c>
      <c r="D84" s="129"/>
      <c r="E84" s="133"/>
      <c r="F84" s="79"/>
      <c r="G84" s="80"/>
      <c r="H84" s="80"/>
      <c r="I84" s="80"/>
      <c r="L84" s="134"/>
    </row>
    <row r="85" spans="2:12" x14ac:dyDescent="0.35">
      <c r="B85" s="87">
        <v>37134</v>
      </c>
      <c r="C85" s="192">
        <v>376</v>
      </c>
      <c r="D85" s="129"/>
      <c r="E85" s="133"/>
      <c r="F85" s="79"/>
      <c r="G85" s="80"/>
      <c r="H85" s="80"/>
      <c r="I85" s="80"/>
      <c r="L85" s="134"/>
    </row>
    <row r="86" spans="2:12" x14ac:dyDescent="0.35">
      <c r="B86" s="87">
        <v>37164</v>
      </c>
      <c r="C86" s="192">
        <v>346</v>
      </c>
      <c r="D86" s="129"/>
      <c r="E86" s="133"/>
      <c r="F86" s="79"/>
      <c r="G86" s="80"/>
      <c r="H86" s="80"/>
      <c r="I86" s="80"/>
      <c r="L86" s="134"/>
    </row>
    <row r="87" spans="2:12" x14ac:dyDescent="0.35">
      <c r="B87" s="87">
        <v>37195</v>
      </c>
      <c r="C87" s="192">
        <v>349</v>
      </c>
      <c r="D87" s="129" t="s">
        <v>41</v>
      </c>
      <c r="E87" s="133"/>
      <c r="F87" s="79"/>
      <c r="G87" s="80"/>
      <c r="H87" s="80"/>
      <c r="I87" s="80"/>
      <c r="L87" s="134"/>
    </row>
    <row r="88" spans="2:12" x14ac:dyDescent="0.35">
      <c r="B88" s="87">
        <v>37225</v>
      </c>
      <c r="C88" s="192">
        <v>363</v>
      </c>
      <c r="D88" s="129"/>
      <c r="E88" s="133"/>
      <c r="F88" s="79"/>
      <c r="G88" s="80"/>
      <c r="H88" s="80"/>
      <c r="I88" s="80"/>
      <c r="L88" s="134"/>
    </row>
    <row r="89" spans="2:12" x14ac:dyDescent="0.35">
      <c r="B89" s="87">
        <v>37256</v>
      </c>
      <c r="C89" s="192">
        <v>363</v>
      </c>
      <c r="D89" s="129"/>
      <c r="E89" s="133"/>
      <c r="F89" s="79"/>
      <c r="G89" s="80"/>
      <c r="H89" s="80"/>
      <c r="I89" s="80"/>
    </row>
    <row r="90" spans="2:12" x14ac:dyDescent="0.35">
      <c r="B90" s="87">
        <v>37287</v>
      </c>
      <c r="C90" s="192">
        <v>360</v>
      </c>
      <c r="D90" s="129"/>
      <c r="E90" s="133"/>
      <c r="F90" s="79"/>
      <c r="G90" s="80"/>
      <c r="H90" s="80"/>
      <c r="I90" s="80"/>
    </row>
    <row r="91" spans="2:12" x14ac:dyDescent="0.35">
      <c r="B91" s="87">
        <v>37315</v>
      </c>
      <c r="C91" s="192">
        <v>357</v>
      </c>
      <c r="D91" s="129"/>
      <c r="E91" s="133"/>
      <c r="F91" s="79"/>
      <c r="G91" s="80"/>
      <c r="H91" s="80"/>
      <c r="I91" s="80"/>
    </row>
    <row r="92" spans="2:12" x14ac:dyDescent="0.35">
      <c r="B92" s="87">
        <v>37346</v>
      </c>
      <c r="C92" s="192">
        <v>373</v>
      </c>
      <c r="D92" s="129"/>
      <c r="E92" s="133"/>
      <c r="F92" s="79"/>
      <c r="G92" s="80"/>
      <c r="H92" s="80"/>
      <c r="I92" s="80"/>
    </row>
    <row r="93" spans="2:12" x14ac:dyDescent="0.35">
      <c r="B93" s="87">
        <v>37376</v>
      </c>
      <c r="C93" s="192">
        <v>360</v>
      </c>
      <c r="D93" s="129" t="s">
        <v>41</v>
      </c>
      <c r="E93" s="133"/>
      <c r="F93" s="79"/>
      <c r="G93" s="80"/>
      <c r="H93" s="80"/>
      <c r="I93" s="80"/>
    </row>
    <row r="94" spans="2:12" x14ac:dyDescent="0.35">
      <c r="B94" s="87">
        <v>37407</v>
      </c>
      <c r="C94" s="192">
        <v>355</v>
      </c>
      <c r="D94" s="129"/>
      <c r="E94" s="133"/>
      <c r="F94" s="79"/>
      <c r="G94" s="80"/>
      <c r="H94" s="80"/>
      <c r="I94" s="80"/>
    </row>
    <row r="95" spans="2:12" x14ac:dyDescent="0.35">
      <c r="B95" s="87">
        <v>37437</v>
      </c>
      <c r="C95" s="192">
        <v>332</v>
      </c>
      <c r="D95" s="129"/>
      <c r="E95" s="133"/>
      <c r="F95" s="79"/>
      <c r="G95" s="80"/>
      <c r="H95" s="80"/>
      <c r="I95" s="80"/>
    </row>
    <row r="96" spans="2:12" x14ac:dyDescent="0.35">
      <c r="B96" s="87">
        <v>37468</v>
      </c>
      <c r="C96" s="192">
        <v>305</v>
      </c>
      <c r="D96" s="129"/>
      <c r="E96" s="133"/>
      <c r="F96" s="79"/>
      <c r="G96" s="80"/>
      <c r="H96" s="80"/>
      <c r="I96" s="80"/>
    </row>
    <row r="97" spans="2:9" x14ac:dyDescent="0.35">
      <c r="B97" s="87">
        <v>37499</v>
      </c>
      <c r="C97" s="192">
        <v>308</v>
      </c>
      <c r="D97" s="129"/>
      <c r="E97" s="133"/>
      <c r="F97" s="79"/>
      <c r="G97" s="80"/>
      <c r="H97" s="80"/>
      <c r="I97" s="80"/>
    </row>
    <row r="98" spans="2:9" x14ac:dyDescent="0.35">
      <c r="B98" s="87">
        <v>37529</v>
      </c>
      <c r="C98" s="192">
        <v>279</v>
      </c>
      <c r="D98" s="129"/>
      <c r="E98" s="133"/>
      <c r="F98" s="79"/>
      <c r="G98" s="80"/>
      <c r="H98" s="80"/>
      <c r="I98" s="80"/>
    </row>
    <row r="99" spans="2:9" x14ac:dyDescent="0.35">
      <c r="B99" s="87">
        <v>37560</v>
      </c>
      <c r="C99" s="192">
        <v>290</v>
      </c>
      <c r="D99" s="129" t="s">
        <v>41</v>
      </c>
      <c r="E99" s="133"/>
      <c r="F99" s="79"/>
      <c r="G99" s="80"/>
      <c r="H99" s="80"/>
      <c r="I99" s="80"/>
    </row>
    <row r="100" spans="2:9" x14ac:dyDescent="0.35">
      <c r="B100" s="87">
        <v>37590</v>
      </c>
      <c r="C100" s="192">
        <v>302</v>
      </c>
      <c r="D100" s="129"/>
      <c r="E100" s="133"/>
      <c r="F100" s="79"/>
      <c r="G100" s="80"/>
      <c r="H100" s="80"/>
      <c r="I100" s="80"/>
    </row>
    <row r="101" spans="2:9" x14ac:dyDescent="0.35">
      <c r="B101" s="87">
        <v>37621</v>
      </c>
      <c r="C101" s="192">
        <v>302</v>
      </c>
      <c r="D101" s="129"/>
      <c r="E101" s="133"/>
      <c r="F101" s="79"/>
      <c r="G101" s="80"/>
      <c r="H101" s="80"/>
      <c r="I101" s="80"/>
    </row>
    <row r="102" spans="2:9" x14ac:dyDescent="0.35">
      <c r="B102" s="87">
        <v>37652</v>
      </c>
      <c r="C102" s="192">
        <v>267</v>
      </c>
      <c r="D102" s="129"/>
      <c r="E102" s="133"/>
      <c r="F102" s="79"/>
      <c r="G102" s="80"/>
      <c r="H102" s="80"/>
      <c r="I102" s="80"/>
    </row>
    <row r="103" spans="2:9" x14ac:dyDescent="0.35">
      <c r="B103" s="87">
        <v>37680</v>
      </c>
      <c r="C103" s="192">
        <v>272</v>
      </c>
      <c r="D103" s="129"/>
      <c r="E103" s="133"/>
      <c r="F103" s="79"/>
      <c r="G103" s="80"/>
      <c r="H103" s="80"/>
      <c r="I103" s="80"/>
    </row>
    <row r="104" spans="2:9" x14ac:dyDescent="0.35">
      <c r="B104" s="87">
        <v>37711</v>
      </c>
      <c r="C104" s="192">
        <v>270</v>
      </c>
      <c r="D104" s="129"/>
      <c r="E104" s="133"/>
      <c r="F104" s="79"/>
      <c r="G104" s="80"/>
      <c r="H104" s="80"/>
      <c r="I104" s="80"/>
    </row>
    <row r="105" spans="2:9" x14ac:dyDescent="0.35">
      <c r="B105" s="87">
        <v>37741</v>
      </c>
      <c r="C105" s="192">
        <v>283</v>
      </c>
      <c r="D105" s="129" t="s">
        <v>41</v>
      </c>
      <c r="E105" s="133"/>
      <c r="F105" s="79"/>
      <c r="G105" s="80"/>
      <c r="H105" s="80"/>
      <c r="I105" s="80"/>
    </row>
    <row r="106" spans="2:9" x14ac:dyDescent="0.35">
      <c r="B106" s="87">
        <v>37772</v>
      </c>
      <c r="C106" s="192">
        <v>294</v>
      </c>
      <c r="D106" s="129"/>
      <c r="E106" s="133"/>
      <c r="F106" s="79"/>
      <c r="G106" s="80"/>
      <c r="H106" s="80"/>
      <c r="I106" s="80"/>
    </row>
    <row r="107" spans="2:9" x14ac:dyDescent="0.35">
      <c r="B107" s="87">
        <v>37802</v>
      </c>
      <c r="C107" s="192">
        <v>296</v>
      </c>
      <c r="D107" s="129"/>
      <c r="E107" s="133"/>
      <c r="F107" s="79"/>
      <c r="G107" s="80"/>
      <c r="H107" s="80"/>
      <c r="I107" s="80"/>
    </row>
    <row r="108" spans="2:9" x14ac:dyDescent="0.35">
      <c r="B108" s="87">
        <v>37833</v>
      </c>
      <c r="C108" s="192">
        <v>305</v>
      </c>
      <c r="D108" s="129"/>
      <c r="E108" s="133"/>
      <c r="F108" s="79"/>
      <c r="G108" s="80"/>
      <c r="H108" s="80"/>
      <c r="I108" s="80"/>
    </row>
    <row r="109" spans="2:9" x14ac:dyDescent="0.35">
      <c r="B109" s="87">
        <v>37864</v>
      </c>
      <c r="C109" s="192">
        <v>308</v>
      </c>
      <c r="D109" s="129"/>
      <c r="E109" s="133"/>
      <c r="F109" s="79"/>
      <c r="G109" s="80"/>
      <c r="H109" s="80"/>
      <c r="I109" s="80"/>
    </row>
    <row r="110" spans="2:9" x14ac:dyDescent="0.35">
      <c r="B110" s="87">
        <v>37894</v>
      </c>
      <c r="C110" s="192">
        <v>305</v>
      </c>
      <c r="D110" s="129"/>
      <c r="E110" s="133"/>
      <c r="F110" s="79"/>
      <c r="G110" s="80"/>
      <c r="H110" s="80"/>
      <c r="I110" s="80"/>
    </row>
    <row r="111" spans="2:9" x14ac:dyDescent="0.35">
      <c r="B111" s="87">
        <v>37925</v>
      </c>
      <c r="C111" s="192">
        <v>310</v>
      </c>
      <c r="D111" s="129" t="s">
        <v>41</v>
      </c>
      <c r="E111" s="133"/>
      <c r="F111" s="79"/>
      <c r="G111" s="80"/>
      <c r="H111" s="80"/>
      <c r="I111" s="80"/>
    </row>
    <row r="112" spans="2:9" x14ac:dyDescent="0.35">
      <c r="B112" s="87">
        <v>37955</v>
      </c>
      <c r="C112" s="192">
        <v>311</v>
      </c>
      <c r="D112" s="129"/>
      <c r="E112" s="133"/>
      <c r="F112" s="79"/>
      <c r="G112" s="80"/>
      <c r="H112" s="80"/>
      <c r="I112" s="80"/>
    </row>
    <row r="113" spans="2:12" x14ac:dyDescent="0.35">
      <c r="B113" s="87">
        <v>37986</v>
      </c>
      <c r="C113" s="192">
        <v>318</v>
      </c>
      <c r="D113" s="129"/>
      <c r="E113" s="133"/>
      <c r="F113" s="79"/>
      <c r="G113" s="80"/>
      <c r="H113" s="80"/>
      <c r="I113" s="80"/>
    </row>
    <row r="114" spans="2:12" x14ac:dyDescent="0.35">
      <c r="B114" s="87">
        <v>38017</v>
      </c>
      <c r="C114" s="192">
        <v>317</v>
      </c>
      <c r="D114" s="129"/>
      <c r="E114" s="133"/>
      <c r="F114" s="79"/>
      <c r="G114" s="80"/>
      <c r="H114" s="80"/>
      <c r="I114" s="80"/>
    </row>
    <row r="115" spans="2:12" x14ac:dyDescent="0.35">
      <c r="B115" s="87">
        <v>38046</v>
      </c>
      <c r="C115" s="192">
        <v>323</v>
      </c>
      <c r="D115" s="129"/>
      <c r="E115" s="133"/>
      <c r="F115" s="79"/>
      <c r="G115" s="80"/>
      <c r="H115" s="80"/>
      <c r="I115" s="80"/>
    </row>
    <row r="116" spans="2:12" x14ac:dyDescent="0.35">
      <c r="B116" s="87">
        <v>38077</v>
      </c>
      <c r="C116" s="192">
        <v>319</v>
      </c>
      <c r="D116" s="129"/>
      <c r="E116" s="133"/>
      <c r="F116" s="79"/>
      <c r="G116" s="80"/>
      <c r="H116" s="80"/>
      <c r="I116" s="80"/>
    </row>
    <row r="117" spans="2:12" x14ac:dyDescent="0.35">
      <c r="B117" s="87">
        <v>38107</v>
      </c>
      <c r="C117" s="192">
        <v>317</v>
      </c>
      <c r="D117" s="129" t="s">
        <v>41</v>
      </c>
      <c r="E117" s="133"/>
      <c r="F117" s="79"/>
      <c r="G117" s="80"/>
      <c r="H117" s="80"/>
      <c r="I117" s="80"/>
    </row>
    <row r="118" spans="2:12" x14ac:dyDescent="0.35">
      <c r="B118" s="87">
        <v>38138</v>
      </c>
      <c r="C118" s="192">
        <v>312</v>
      </c>
      <c r="D118" s="129"/>
      <c r="E118" s="133"/>
      <c r="F118" s="79"/>
      <c r="G118" s="80"/>
      <c r="H118" s="80"/>
      <c r="I118" s="80"/>
    </row>
    <row r="119" spans="2:12" x14ac:dyDescent="0.35">
      <c r="B119" s="87">
        <v>38168</v>
      </c>
      <c r="C119" s="192">
        <v>316</v>
      </c>
      <c r="D119" s="129"/>
      <c r="E119" s="133"/>
      <c r="F119" s="79"/>
      <c r="G119" s="80"/>
      <c r="H119" s="80"/>
      <c r="I119" s="80"/>
    </row>
    <row r="120" spans="2:12" x14ac:dyDescent="0.35">
      <c r="B120" s="87">
        <v>38199</v>
      </c>
      <c r="C120" s="192">
        <v>313</v>
      </c>
      <c r="D120" s="129"/>
      <c r="E120" s="133"/>
      <c r="F120" s="79"/>
      <c r="G120" s="80"/>
      <c r="H120" s="80"/>
      <c r="I120" s="80"/>
    </row>
    <row r="121" spans="2:12" x14ac:dyDescent="0.35">
      <c r="B121" s="87">
        <v>38230</v>
      </c>
      <c r="C121" s="192">
        <v>318</v>
      </c>
      <c r="D121" s="129"/>
      <c r="E121" s="133"/>
      <c r="F121" s="79"/>
      <c r="G121" s="80"/>
      <c r="H121" s="80"/>
      <c r="I121" s="80"/>
    </row>
    <row r="122" spans="2:12" x14ac:dyDescent="0.35">
      <c r="B122" s="87">
        <v>38260</v>
      </c>
      <c r="C122" s="192">
        <v>326</v>
      </c>
      <c r="D122" s="129"/>
      <c r="E122" s="133"/>
      <c r="F122" s="79"/>
      <c r="G122" s="80"/>
      <c r="H122" s="80"/>
      <c r="I122" s="80"/>
    </row>
    <row r="123" spans="2:12" x14ac:dyDescent="0.35">
      <c r="B123" s="87">
        <v>38291</v>
      </c>
      <c r="C123" s="192">
        <v>322</v>
      </c>
      <c r="D123" s="129" t="s">
        <v>41</v>
      </c>
      <c r="E123" s="133"/>
      <c r="F123" s="79"/>
      <c r="G123" s="80"/>
      <c r="H123" s="80"/>
      <c r="I123" s="80"/>
    </row>
    <row r="124" spans="2:12" x14ac:dyDescent="0.35">
      <c r="B124" s="87">
        <v>38321</v>
      </c>
      <c r="C124" s="192">
        <v>329</v>
      </c>
      <c r="D124" s="129"/>
      <c r="E124" s="133"/>
      <c r="F124" s="79"/>
      <c r="G124" s="80"/>
      <c r="H124" s="80"/>
      <c r="I124" s="80"/>
    </row>
    <row r="125" spans="2:12" ht="18" thickBot="1" x14ac:dyDescent="0.4">
      <c r="B125" s="89">
        <v>38352</v>
      </c>
      <c r="C125" s="193">
        <v>340</v>
      </c>
      <c r="D125" s="136"/>
      <c r="E125" s="137"/>
      <c r="F125" s="92"/>
      <c r="G125" s="80"/>
      <c r="H125" s="80"/>
      <c r="I125" s="80"/>
      <c r="L125" s="126"/>
    </row>
    <row r="126" spans="2:12" x14ac:dyDescent="0.35">
      <c r="B126" s="87">
        <v>38383</v>
      </c>
      <c r="C126" s="192">
        <v>343</v>
      </c>
      <c r="D126" s="72"/>
      <c r="E126" s="133"/>
      <c r="F126" s="79"/>
      <c r="G126" s="80"/>
      <c r="H126" s="80"/>
      <c r="I126" s="80"/>
      <c r="L126" s="126"/>
    </row>
    <row r="127" spans="2:12" x14ac:dyDescent="0.35">
      <c r="B127" s="87">
        <v>38411</v>
      </c>
      <c r="C127" s="192">
        <v>349</v>
      </c>
      <c r="D127" s="88"/>
      <c r="E127" s="133"/>
      <c r="F127" s="79"/>
      <c r="G127" s="80"/>
      <c r="H127" s="80"/>
      <c r="I127" s="80"/>
      <c r="L127" s="126"/>
    </row>
    <row r="128" spans="2:12" x14ac:dyDescent="0.35">
      <c r="B128" s="87">
        <v>38442</v>
      </c>
      <c r="C128" s="192">
        <v>347</v>
      </c>
      <c r="D128" s="88"/>
      <c r="E128" s="133"/>
      <c r="F128" s="79"/>
      <c r="G128" s="80"/>
      <c r="H128" s="80"/>
      <c r="I128" s="80"/>
      <c r="L128" s="126"/>
    </row>
    <row r="129" spans="2:17" x14ac:dyDescent="0.35">
      <c r="B129" s="87">
        <v>38472</v>
      </c>
      <c r="C129" s="192">
        <v>333</v>
      </c>
      <c r="D129" s="88" t="s">
        <v>2</v>
      </c>
      <c r="E129" s="133"/>
      <c r="F129" s="79"/>
      <c r="G129" s="80"/>
      <c r="H129" s="80"/>
      <c r="I129" s="80"/>
      <c r="L129" s="126"/>
    </row>
    <row r="130" spans="2:17" x14ac:dyDescent="0.35">
      <c r="B130" s="87">
        <v>38503</v>
      </c>
      <c r="C130" s="192">
        <v>343</v>
      </c>
      <c r="D130" s="88"/>
      <c r="E130" s="133"/>
      <c r="F130" s="79"/>
      <c r="G130" s="80"/>
      <c r="H130" s="80"/>
      <c r="I130" s="80"/>
      <c r="L130" s="126"/>
    </row>
    <row r="131" spans="2:17" x14ac:dyDescent="0.35">
      <c r="B131" s="87">
        <v>38533</v>
      </c>
      <c r="C131" s="192">
        <v>354</v>
      </c>
      <c r="D131" s="88"/>
      <c r="E131" s="133"/>
      <c r="F131" s="79"/>
      <c r="G131" s="80"/>
      <c r="H131" s="80"/>
      <c r="I131" s="80"/>
      <c r="L131" s="126"/>
    </row>
    <row r="132" spans="2:17" x14ac:dyDescent="0.35">
      <c r="B132" s="87">
        <v>38564</v>
      </c>
      <c r="C132" s="192">
        <v>362</v>
      </c>
      <c r="D132" s="88"/>
      <c r="E132" s="133"/>
      <c r="F132" s="79"/>
      <c r="G132" s="80"/>
      <c r="H132" s="80"/>
      <c r="I132" s="80"/>
      <c r="L132" s="126"/>
    </row>
    <row r="133" spans="2:17" x14ac:dyDescent="0.35">
      <c r="B133" s="87">
        <v>38595</v>
      </c>
      <c r="C133" s="192">
        <v>364</v>
      </c>
      <c r="D133" s="88"/>
      <c r="E133" s="133"/>
      <c r="F133" s="79"/>
      <c r="G133" s="80"/>
      <c r="H133" s="80"/>
      <c r="I133" s="80"/>
      <c r="L133" s="126"/>
    </row>
    <row r="134" spans="2:17" x14ac:dyDescent="0.35">
      <c r="B134" s="87">
        <v>38625</v>
      </c>
      <c r="C134" s="192">
        <v>372</v>
      </c>
      <c r="D134" s="88"/>
      <c r="E134" s="133"/>
      <c r="F134" s="79"/>
      <c r="G134" s="80"/>
      <c r="H134" s="80"/>
      <c r="I134" s="80"/>
      <c r="L134" s="126"/>
    </row>
    <row r="135" spans="2:17" x14ac:dyDescent="0.35">
      <c r="B135" s="87">
        <v>38656</v>
      </c>
      <c r="C135" s="192">
        <v>355</v>
      </c>
      <c r="D135" s="88" t="s">
        <v>2</v>
      </c>
      <c r="E135" s="133"/>
      <c r="F135" s="79"/>
      <c r="G135" s="80"/>
      <c r="H135" s="80"/>
      <c r="I135" s="80"/>
      <c r="L135" s="126"/>
    </row>
    <row r="136" spans="2:17" x14ac:dyDescent="0.35">
      <c r="B136" s="87">
        <v>38686</v>
      </c>
      <c r="C136" s="192">
        <v>365</v>
      </c>
      <c r="D136" s="88"/>
      <c r="E136" s="133"/>
      <c r="F136" s="79"/>
      <c r="G136" s="80"/>
      <c r="H136" s="80"/>
      <c r="I136" s="80"/>
      <c r="L136" s="126"/>
    </row>
    <row r="137" spans="2:17" x14ac:dyDescent="0.35">
      <c r="B137" s="93">
        <v>38717</v>
      </c>
      <c r="C137" s="73">
        <v>379</v>
      </c>
      <c r="D137" s="138"/>
      <c r="E137" s="139"/>
      <c r="F137" s="96"/>
      <c r="G137" s="154">
        <v>1</v>
      </c>
      <c r="H137" s="155">
        <f>G137*C137</f>
        <v>379</v>
      </c>
      <c r="I137" s="127"/>
      <c r="O137" s="81"/>
      <c r="P137" s="81"/>
      <c r="Q137" s="82"/>
    </row>
    <row r="138" spans="2:17" x14ac:dyDescent="0.35">
      <c r="B138" s="87">
        <v>38748</v>
      </c>
      <c r="C138" s="71">
        <v>389</v>
      </c>
      <c r="D138" s="132"/>
      <c r="E138" s="133"/>
      <c r="F138" s="79"/>
      <c r="G138" s="154">
        <f ca="1">OFFSET(G138,-1,0)+(OFFSET(G138,-1,0)*E138)/C138</f>
        <v>1</v>
      </c>
      <c r="H138" s="155">
        <f ca="1">G138*C138</f>
        <v>389</v>
      </c>
      <c r="O138" s="81"/>
      <c r="P138" s="81"/>
      <c r="Q138" s="82"/>
    </row>
    <row r="139" spans="2:17" x14ac:dyDescent="0.35">
      <c r="B139" s="87">
        <v>38776</v>
      </c>
      <c r="C139" s="71">
        <v>392</v>
      </c>
      <c r="D139" s="156"/>
      <c r="E139" s="157"/>
      <c r="F139" s="122"/>
      <c r="G139" s="154">
        <f t="shared" ref="G139:G202" ca="1" si="0">OFFSET(G139,-1,0)+(OFFSET(G139,-1,0)*E139)/C139</f>
        <v>1</v>
      </c>
      <c r="H139" s="155">
        <f t="shared" ref="H139:H202" ca="1" si="1">G139*C139</f>
        <v>392</v>
      </c>
      <c r="I139" s="127">
        <v>1842.67</v>
      </c>
      <c r="O139" s="81"/>
      <c r="P139" s="81"/>
      <c r="Q139" s="82"/>
    </row>
    <row r="140" spans="2:17" x14ac:dyDescent="0.35">
      <c r="B140" s="87">
        <v>38807</v>
      </c>
      <c r="C140" s="71">
        <v>404</v>
      </c>
      <c r="D140" s="156"/>
      <c r="E140" s="157"/>
      <c r="F140" s="122"/>
      <c r="G140" s="154">
        <f t="shared" ca="1" si="0"/>
        <v>1</v>
      </c>
      <c r="H140" s="155">
        <f t="shared" ca="1" si="1"/>
        <v>404</v>
      </c>
      <c r="I140" s="127">
        <v>1843.53</v>
      </c>
      <c r="N140" s="81"/>
      <c r="O140" s="81"/>
      <c r="P140" s="81"/>
      <c r="Q140" s="82"/>
    </row>
    <row r="141" spans="2:17" x14ac:dyDescent="0.35">
      <c r="B141" s="87">
        <v>38837</v>
      </c>
      <c r="C141" s="71">
        <v>398</v>
      </c>
      <c r="D141" s="129" t="s">
        <v>2</v>
      </c>
      <c r="E141" s="140">
        <v>7.2</v>
      </c>
      <c r="F141" s="184">
        <v>38852</v>
      </c>
      <c r="G141" s="154">
        <f t="shared" ca="1" si="0"/>
        <v>1.0180904522613066</v>
      </c>
      <c r="H141" s="155">
        <f t="shared" ca="1" si="1"/>
        <v>405.2</v>
      </c>
      <c r="I141" s="127">
        <v>1770.41</v>
      </c>
      <c r="O141" s="81"/>
      <c r="P141" s="81"/>
      <c r="Q141" s="82"/>
    </row>
    <row r="142" spans="2:17" x14ac:dyDescent="0.35">
      <c r="B142" s="87">
        <v>38868</v>
      </c>
      <c r="C142" s="71">
        <v>381</v>
      </c>
      <c r="D142" s="156"/>
      <c r="E142" s="140"/>
      <c r="F142" s="122"/>
      <c r="G142" s="154">
        <f t="shared" ca="1" si="0"/>
        <v>1.0180904522613066</v>
      </c>
      <c r="H142" s="155">
        <f t="shared" ca="1" si="1"/>
        <v>387.89246231155778</v>
      </c>
      <c r="I142" s="127">
        <v>1793.67</v>
      </c>
      <c r="O142" s="81"/>
      <c r="P142" s="81"/>
      <c r="Q142" s="82"/>
    </row>
    <row r="143" spans="2:17" x14ac:dyDescent="0.35">
      <c r="B143" s="87">
        <v>38898</v>
      </c>
      <c r="C143" s="71">
        <v>387</v>
      </c>
      <c r="D143" s="156"/>
      <c r="E143" s="140"/>
      <c r="F143" s="122"/>
      <c r="G143" s="154">
        <f t="shared" ca="1" si="0"/>
        <v>1.0180904522613066</v>
      </c>
      <c r="H143" s="155">
        <f t="shared" ca="1" si="1"/>
        <v>394.00100502512566</v>
      </c>
      <c r="I143" s="127">
        <v>1810.19</v>
      </c>
      <c r="O143" s="81"/>
      <c r="P143" s="81"/>
      <c r="Q143" s="82"/>
    </row>
    <row r="144" spans="2:17" x14ac:dyDescent="0.35">
      <c r="B144" s="87">
        <v>38929</v>
      </c>
      <c r="C144" s="71">
        <v>392</v>
      </c>
      <c r="D144" s="156"/>
      <c r="E144" s="140"/>
      <c r="F144" s="122"/>
      <c r="G144" s="154">
        <f t="shared" ca="1" si="0"/>
        <v>1.0180904522613066</v>
      </c>
      <c r="H144" s="155">
        <f t="shared" ca="1" si="1"/>
        <v>399.09145728643216</v>
      </c>
      <c r="I144" s="127">
        <v>1820.88</v>
      </c>
      <c r="O144" s="81"/>
      <c r="P144" s="81"/>
      <c r="Q144" s="82"/>
    </row>
    <row r="145" spans="2:18" x14ac:dyDescent="0.35">
      <c r="B145" s="87">
        <v>38960</v>
      </c>
      <c r="C145" s="71">
        <v>394</v>
      </c>
      <c r="D145" s="156"/>
      <c r="E145" s="140"/>
      <c r="F145" s="122"/>
      <c r="G145" s="154">
        <f t="shared" ca="1" si="0"/>
        <v>1.0180904522613066</v>
      </c>
      <c r="H145" s="155">
        <f t="shared" ca="1" si="1"/>
        <v>401.12763819095477</v>
      </c>
      <c r="I145" s="127">
        <v>1852.16</v>
      </c>
      <c r="O145" s="81"/>
      <c r="P145" s="81"/>
      <c r="Q145" s="82"/>
    </row>
    <row r="146" spans="2:18" x14ac:dyDescent="0.35">
      <c r="B146" s="87">
        <v>38990</v>
      </c>
      <c r="C146" s="71">
        <v>401</v>
      </c>
      <c r="D146" s="156"/>
      <c r="E146" s="140"/>
      <c r="F146" s="122"/>
      <c r="G146" s="154">
        <f t="shared" ca="1" si="0"/>
        <v>1.0180904522613066</v>
      </c>
      <c r="H146" s="155">
        <f t="shared" ca="1" si="1"/>
        <v>408.25427135678393</v>
      </c>
      <c r="I146" s="127">
        <v>1891.28</v>
      </c>
      <c r="O146" s="81"/>
      <c r="P146" s="81"/>
      <c r="Q146" s="82"/>
    </row>
    <row r="147" spans="2:18" x14ac:dyDescent="0.35">
      <c r="B147" s="87">
        <v>39021</v>
      </c>
      <c r="C147" s="71">
        <v>404</v>
      </c>
      <c r="D147" s="129" t="s">
        <v>2</v>
      </c>
      <c r="E147" s="140">
        <v>7.5</v>
      </c>
      <c r="F147" s="184">
        <v>39036</v>
      </c>
      <c r="G147" s="154">
        <f t="shared" ca="1" si="0"/>
        <v>1.0369906463008109</v>
      </c>
      <c r="H147" s="155">
        <f t="shared" ca="1" si="1"/>
        <v>418.94422110552762</v>
      </c>
      <c r="I147" s="127">
        <v>1883.95</v>
      </c>
      <c r="O147" s="81"/>
      <c r="P147" s="81"/>
      <c r="Q147" s="82"/>
    </row>
    <row r="148" spans="2:18" x14ac:dyDescent="0.35">
      <c r="B148" s="87">
        <v>39051</v>
      </c>
      <c r="C148" s="71">
        <v>404</v>
      </c>
      <c r="D148" s="156"/>
      <c r="E148" s="140"/>
      <c r="F148" s="122"/>
      <c r="G148" s="154">
        <f t="shared" ca="1" si="0"/>
        <v>1.0369906463008109</v>
      </c>
      <c r="H148" s="155">
        <f t="shared" ca="1" si="1"/>
        <v>418.94422110552762</v>
      </c>
      <c r="I148" s="127">
        <v>1923.36</v>
      </c>
      <c r="O148" s="81"/>
      <c r="P148" s="81"/>
      <c r="Q148" s="82"/>
      <c r="R148" s="102"/>
    </row>
    <row r="149" spans="2:18" x14ac:dyDescent="0.35">
      <c r="B149" s="87">
        <v>39082</v>
      </c>
      <c r="C149" s="71">
        <v>413</v>
      </c>
      <c r="D149" s="156"/>
      <c r="E149" s="140"/>
      <c r="F149" s="122"/>
      <c r="G149" s="154">
        <f t="shared" ca="1" si="0"/>
        <v>1.0369906463008109</v>
      </c>
      <c r="H149" s="155">
        <f t="shared" ca="1" si="1"/>
        <v>428.27713692223494</v>
      </c>
      <c r="I149" s="127">
        <v>1921.47</v>
      </c>
      <c r="O149" s="81"/>
      <c r="P149" s="81"/>
      <c r="Q149" s="82"/>
    </row>
    <row r="150" spans="2:18" x14ac:dyDescent="0.35">
      <c r="B150" s="83">
        <v>39113</v>
      </c>
      <c r="C150" s="69">
        <v>413</v>
      </c>
      <c r="D150" s="158"/>
      <c r="E150" s="159"/>
      <c r="F150" s="121"/>
      <c r="G150" s="154">
        <f t="shared" ca="1" si="0"/>
        <v>1.0369906463008109</v>
      </c>
      <c r="H150" s="155">
        <f t="shared" ca="1" si="1"/>
        <v>428.27713692223494</v>
      </c>
      <c r="I150" s="127">
        <v>1921.21</v>
      </c>
      <c r="O150" s="81"/>
      <c r="P150" s="81"/>
      <c r="Q150" s="82"/>
    </row>
    <row r="151" spans="2:18" x14ac:dyDescent="0.35">
      <c r="B151" s="87">
        <v>39141</v>
      </c>
      <c r="C151" s="71">
        <v>411</v>
      </c>
      <c r="D151" s="156"/>
      <c r="E151" s="140"/>
      <c r="F151" s="122"/>
      <c r="G151" s="154">
        <f t="shared" ca="1" si="0"/>
        <v>1.0369906463008109</v>
      </c>
      <c r="H151" s="155">
        <f t="shared" ca="1" si="1"/>
        <v>426.20315562963327</v>
      </c>
      <c r="I151" s="127">
        <v>1957.94</v>
      </c>
    </row>
    <row r="152" spans="2:18" x14ac:dyDescent="0.35">
      <c r="B152" s="87">
        <v>39172</v>
      </c>
      <c r="C152" s="71">
        <v>420</v>
      </c>
      <c r="D152" s="156"/>
      <c r="E152" s="140"/>
      <c r="F152" s="122"/>
      <c r="G152" s="154">
        <f t="shared" ca="1" si="0"/>
        <v>1.0369906463008109</v>
      </c>
      <c r="H152" s="155">
        <f t="shared" ca="1" si="1"/>
        <v>435.5360714463406</v>
      </c>
      <c r="I152" s="127">
        <v>1993.56</v>
      </c>
      <c r="O152" s="81"/>
      <c r="P152" s="81"/>
      <c r="Q152" s="82"/>
      <c r="R152" s="105"/>
    </row>
    <row r="153" spans="2:18" x14ac:dyDescent="0.35">
      <c r="B153" s="87">
        <v>39202</v>
      </c>
      <c r="C153" s="71">
        <v>420</v>
      </c>
      <c r="D153" s="129" t="s">
        <v>2</v>
      </c>
      <c r="E153" s="140">
        <v>9.5</v>
      </c>
      <c r="F153" s="184">
        <v>39217</v>
      </c>
      <c r="G153" s="154">
        <f t="shared" ca="1" si="0"/>
        <v>1.0604463871099961</v>
      </c>
      <c r="H153" s="155">
        <f t="shared" ca="1" si="1"/>
        <v>445.38748258619836</v>
      </c>
      <c r="I153" s="127">
        <v>2033.92</v>
      </c>
      <c r="O153" s="81"/>
      <c r="P153" s="81"/>
      <c r="Q153" s="82"/>
      <c r="R153" s="105"/>
    </row>
    <row r="154" spans="2:18" x14ac:dyDescent="0.35">
      <c r="B154" s="87">
        <v>39233</v>
      </c>
      <c r="C154" s="71">
        <v>431</v>
      </c>
      <c r="D154" s="156"/>
      <c r="E154" s="140"/>
      <c r="F154" s="122"/>
      <c r="G154" s="154">
        <f t="shared" ca="1" si="0"/>
        <v>1.0604463871099961</v>
      </c>
      <c r="H154" s="155">
        <f t="shared" ca="1" si="1"/>
        <v>457.0523928444083</v>
      </c>
      <c r="I154" s="127">
        <v>2014.74</v>
      </c>
      <c r="O154" s="81"/>
      <c r="P154" s="81"/>
      <c r="Q154" s="82"/>
      <c r="R154" s="105"/>
    </row>
    <row r="155" spans="2:18" x14ac:dyDescent="0.35">
      <c r="B155" s="87">
        <v>39263</v>
      </c>
      <c r="C155" s="71">
        <v>428</v>
      </c>
      <c r="D155" s="156"/>
      <c r="E155" s="140"/>
      <c r="F155" s="122"/>
      <c r="G155" s="154">
        <f t="shared" ca="1" si="0"/>
        <v>1.0604463871099961</v>
      </c>
      <c r="H155" s="155">
        <f t="shared" ca="1" si="1"/>
        <v>453.87105368307829</v>
      </c>
      <c r="I155" s="127">
        <v>1982.06</v>
      </c>
      <c r="O155" s="81"/>
      <c r="P155" s="81"/>
      <c r="Q155" s="82"/>
      <c r="R155" s="105"/>
    </row>
    <row r="156" spans="2:18" x14ac:dyDescent="0.35">
      <c r="B156" s="87">
        <v>39294</v>
      </c>
      <c r="C156" s="71">
        <v>416</v>
      </c>
      <c r="D156" s="156"/>
      <c r="E156" s="140"/>
      <c r="F156" s="122"/>
      <c r="G156" s="154">
        <f t="shared" ca="1" si="0"/>
        <v>1.0604463871099961</v>
      </c>
      <c r="H156" s="155">
        <f t="shared" ca="1" si="1"/>
        <v>441.14569703775834</v>
      </c>
      <c r="I156" s="127">
        <v>1985.35</v>
      </c>
      <c r="O156" s="81"/>
      <c r="P156" s="81"/>
      <c r="Q156" s="82"/>
      <c r="R156" s="105"/>
    </row>
    <row r="157" spans="2:18" x14ac:dyDescent="0.35">
      <c r="B157" s="87">
        <v>39325</v>
      </c>
      <c r="C157" s="71">
        <v>416</v>
      </c>
      <c r="D157" s="156"/>
      <c r="E157" s="140"/>
      <c r="F157" s="122"/>
      <c r="G157" s="154">
        <f t="shared" ca="1" si="0"/>
        <v>1.0604463871099961</v>
      </c>
      <c r="H157" s="155">
        <f t="shared" ca="1" si="1"/>
        <v>441.14569703775834</v>
      </c>
      <c r="I157" s="127">
        <v>2022.45</v>
      </c>
      <c r="O157" s="81"/>
      <c r="P157" s="81"/>
      <c r="Q157" s="82"/>
      <c r="R157" s="105"/>
    </row>
    <row r="158" spans="2:18" x14ac:dyDescent="0.35">
      <c r="B158" s="87">
        <v>39355</v>
      </c>
      <c r="C158" s="71">
        <v>425</v>
      </c>
      <c r="D158" s="156"/>
      <c r="E158" s="140"/>
      <c r="F158" s="122"/>
      <c r="G158" s="154">
        <f t="shared" ca="1" si="0"/>
        <v>1.0604463871099961</v>
      </c>
      <c r="H158" s="155">
        <f t="shared" ca="1" si="1"/>
        <v>450.68971452174833</v>
      </c>
      <c r="I158" s="127">
        <v>2072.2600000000002</v>
      </c>
      <c r="O158" s="81"/>
      <c r="P158" s="81"/>
      <c r="Q158" s="82"/>
      <c r="R158" s="105"/>
    </row>
    <row r="159" spans="2:18" x14ac:dyDescent="0.35">
      <c r="B159" s="87">
        <v>39386</v>
      </c>
      <c r="C159" s="71">
        <v>429</v>
      </c>
      <c r="D159" s="129" t="s">
        <v>2</v>
      </c>
      <c r="E159" s="140">
        <v>8</v>
      </c>
      <c r="F159" s="184">
        <v>39401</v>
      </c>
      <c r="G159" s="154">
        <f t="shared" ca="1" si="0"/>
        <v>1.0802216111120473</v>
      </c>
      <c r="H159" s="155">
        <f t="shared" ca="1" si="1"/>
        <v>463.41507116706828</v>
      </c>
      <c r="I159" s="127">
        <v>2016.58</v>
      </c>
      <c r="O159" s="81"/>
      <c r="P159" s="81"/>
      <c r="Q159" s="82"/>
      <c r="R159" s="105"/>
    </row>
    <row r="160" spans="2:18" x14ac:dyDescent="0.35">
      <c r="B160" s="87">
        <v>39416</v>
      </c>
      <c r="C160" s="71">
        <v>417</v>
      </c>
      <c r="D160" s="156"/>
      <c r="E160" s="140"/>
      <c r="F160" s="122"/>
      <c r="G160" s="154">
        <f t="shared" ca="1" si="0"/>
        <v>1.0802216111120473</v>
      </c>
      <c r="H160" s="155">
        <f t="shared" ca="1" si="1"/>
        <v>450.45241183372372</v>
      </c>
      <c r="I160" s="127">
        <v>2032.14</v>
      </c>
      <c r="O160" s="81"/>
      <c r="P160" s="81"/>
      <c r="Q160" s="82"/>
      <c r="R160" s="105"/>
    </row>
    <row r="161" spans="2:18" x14ac:dyDescent="0.35">
      <c r="B161" s="93">
        <v>39447</v>
      </c>
      <c r="C161" s="73">
        <v>420</v>
      </c>
      <c r="D161" s="160"/>
      <c r="E161" s="141"/>
      <c r="F161" s="76"/>
      <c r="G161" s="154">
        <f t="shared" ca="1" si="0"/>
        <v>1.0802216111120473</v>
      </c>
      <c r="H161" s="155">
        <f t="shared" ca="1" si="1"/>
        <v>453.69307666705987</v>
      </c>
      <c r="I161" s="127">
        <v>1915.69</v>
      </c>
      <c r="O161" s="81"/>
      <c r="P161" s="81"/>
      <c r="Q161" s="82"/>
      <c r="R161" s="105"/>
    </row>
    <row r="162" spans="2:18" x14ac:dyDescent="0.35">
      <c r="B162" s="87">
        <v>39478</v>
      </c>
      <c r="C162" s="71">
        <v>389</v>
      </c>
      <c r="D162" s="156"/>
      <c r="E162" s="140"/>
      <c r="F162" s="122"/>
      <c r="G162" s="154">
        <f t="shared" ca="1" si="0"/>
        <v>1.0802216111120473</v>
      </c>
      <c r="H162" s="155">
        <f t="shared" ca="1" si="1"/>
        <v>420.20620672258639</v>
      </c>
      <c r="I162" s="127">
        <v>1922.85</v>
      </c>
      <c r="O162" s="81"/>
      <c r="P162" s="81"/>
      <c r="Q162" s="82"/>
      <c r="R162" s="105"/>
    </row>
    <row r="163" spans="2:18" x14ac:dyDescent="0.35">
      <c r="B163" s="87">
        <v>39507</v>
      </c>
      <c r="C163" s="71">
        <v>396</v>
      </c>
      <c r="D163" s="156"/>
      <c r="E163" s="140"/>
      <c r="F163" s="122"/>
      <c r="G163" s="154">
        <f t="shared" ca="1" si="0"/>
        <v>1.0802216111120473</v>
      </c>
      <c r="H163" s="155">
        <f t="shared" ca="1" si="1"/>
        <v>427.76775800037075</v>
      </c>
      <c r="I163" s="127">
        <v>1899.78</v>
      </c>
      <c r="O163" s="81"/>
      <c r="P163" s="81"/>
      <c r="Q163" s="82"/>
      <c r="R163" s="105"/>
    </row>
    <row r="164" spans="2:18" x14ac:dyDescent="0.35">
      <c r="B164" s="87">
        <v>39538</v>
      </c>
      <c r="C164" s="71">
        <v>385</v>
      </c>
      <c r="D164" s="156"/>
      <c r="E164" s="140"/>
      <c r="F164" s="122"/>
      <c r="G164" s="154">
        <f t="shared" ca="1" si="0"/>
        <v>1.0802216111120473</v>
      </c>
      <c r="H164" s="155">
        <f t="shared" ca="1" si="1"/>
        <v>415.88532027813818</v>
      </c>
      <c r="I164" s="127">
        <v>1972.08</v>
      </c>
      <c r="O164" s="81"/>
      <c r="P164" s="81"/>
      <c r="Q164" s="82"/>
      <c r="R164" s="105"/>
    </row>
    <row r="165" spans="2:18" x14ac:dyDescent="0.35">
      <c r="B165" s="87">
        <v>39568</v>
      </c>
      <c r="C165" s="71">
        <v>397</v>
      </c>
      <c r="D165" s="129" t="s">
        <v>2</v>
      </c>
      <c r="E165" s="140">
        <v>10.5</v>
      </c>
      <c r="F165" s="184">
        <v>39583</v>
      </c>
      <c r="G165" s="154">
        <f t="shared" ca="1" si="0"/>
        <v>1.1087917041011568</v>
      </c>
      <c r="H165" s="155">
        <f t="shared" ca="1" si="1"/>
        <v>440.19030652815923</v>
      </c>
      <c r="I165" s="127">
        <v>1974.1</v>
      </c>
    </row>
    <row r="166" spans="2:18" x14ac:dyDescent="0.35">
      <c r="B166" s="87">
        <v>39599</v>
      </c>
      <c r="C166" s="71">
        <v>404</v>
      </c>
      <c r="D166" s="156"/>
      <c r="E166" s="140"/>
      <c r="F166" s="122"/>
      <c r="G166" s="154">
        <f t="shared" ca="1" si="0"/>
        <v>1.1087917041011568</v>
      </c>
      <c r="H166" s="155">
        <f t="shared" ca="1" si="1"/>
        <v>447.95184845686737</v>
      </c>
      <c r="I166" s="127">
        <v>1866.21</v>
      </c>
    </row>
    <row r="167" spans="2:18" x14ac:dyDescent="0.35">
      <c r="B167" s="87">
        <v>39629</v>
      </c>
      <c r="C167" s="71">
        <v>385</v>
      </c>
      <c r="D167" s="156"/>
      <c r="E167" s="140"/>
      <c r="F167" s="122"/>
      <c r="G167" s="154">
        <f t="shared" ca="1" si="0"/>
        <v>1.1087917041011568</v>
      </c>
      <c r="H167" s="155">
        <f t="shared" ca="1" si="1"/>
        <v>426.88480607894536</v>
      </c>
      <c r="I167" s="127">
        <v>1831.95</v>
      </c>
    </row>
    <row r="168" spans="2:18" x14ac:dyDescent="0.35">
      <c r="B168" s="87">
        <v>39660</v>
      </c>
      <c r="C168" s="71">
        <v>374</v>
      </c>
      <c r="D168" s="156"/>
      <c r="E168" s="140"/>
      <c r="F168" s="122"/>
      <c r="G168" s="154">
        <f t="shared" ca="1" si="0"/>
        <v>1.1087917041011568</v>
      </c>
      <c r="H168" s="155">
        <f t="shared" ca="1" si="1"/>
        <v>414.68809733383262</v>
      </c>
      <c r="I168" s="127">
        <v>1904.81</v>
      </c>
    </row>
    <row r="169" spans="2:18" x14ac:dyDescent="0.35">
      <c r="B169" s="87">
        <v>39691</v>
      </c>
      <c r="C169" s="71">
        <v>382</v>
      </c>
      <c r="D169" s="156"/>
      <c r="E169" s="140"/>
      <c r="F169" s="122"/>
      <c r="G169" s="154">
        <f t="shared" ca="1" si="0"/>
        <v>1.1087917041011568</v>
      </c>
      <c r="H169" s="155">
        <f t="shared" ca="1" si="1"/>
        <v>423.55843096664188</v>
      </c>
      <c r="I169" s="127">
        <v>1749.46</v>
      </c>
    </row>
    <row r="170" spans="2:18" x14ac:dyDescent="0.35">
      <c r="B170" s="87">
        <v>39721</v>
      </c>
      <c r="C170" s="71">
        <v>341</v>
      </c>
      <c r="D170" s="156"/>
      <c r="E170" s="140"/>
      <c r="F170" s="122"/>
      <c r="G170" s="154">
        <f t="shared" ca="1" si="0"/>
        <v>1.1087917041011568</v>
      </c>
      <c r="H170" s="155">
        <f t="shared" ca="1" si="1"/>
        <v>378.09797109849444</v>
      </c>
      <c r="I170" s="127">
        <v>1611.73</v>
      </c>
    </row>
    <row r="171" spans="2:18" x14ac:dyDescent="0.35">
      <c r="B171" s="87">
        <v>39752</v>
      </c>
      <c r="C171" s="71">
        <v>296</v>
      </c>
      <c r="D171" s="129" t="s">
        <v>2</v>
      </c>
      <c r="E171" s="140">
        <v>8</v>
      </c>
      <c r="F171" s="184">
        <v>39767</v>
      </c>
      <c r="G171" s="154">
        <f t="shared" ca="1" si="0"/>
        <v>1.138759047455242</v>
      </c>
      <c r="H171" s="155">
        <f t="shared" ca="1" si="1"/>
        <v>337.07267804675166</v>
      </c>
      <c r="I171" s="127">
        <v>1601.68</v>
      </c>
    </row>
    <row r="172" spans="2:18" x14ac:dyDescent="0.35">
      <c r="B172" s="87">
        <v>39782</v>
      </c>
      <c r="C172" s="71">
        <v>292</v>
      </c>
      <c r="D172" s="156"/>
      <c r="E172" s="140"/>
      <c r="F172" s="122"/>
      <c r="G172" s="154">
        <f t="shared" ca="1" si="0"/>
        <v>1.138759047455242</v>
      </c>
      <c r="H172" s="155">
        <f t="shared" ca="1" si="1"/>
        <v>332.51764185693065</v>
      </c>
      <c r="I172" s="127">
        <v>1677.78</v>
      </c>
    </row>
    <row r="173" spans="2:18" x14ac:dyDescent="0.35">
      <c r="B173" s="87">
        <v>39813</v>
      </c>
      <c r="C173" s="71">
        <v>306</v>
      </c>
      <c r="D173" s="156"/>
      <c r="E173" s="140"/>
      <c r="F173" s="122"/>
      <c r="G173" s="154">
        <f t="shared" ca="1" si="0"/>
        <v>1.138759047455242</v>
      </c>
      <c r="H173" s="155">
        <f t="shared" ca="1" si="1"/>
        <v>348.46026852130404</v>
      </c>
      <c r="I173" s="127">
        <v>1581.74</v>
      </c>
    </row>
    <row r="174" spans="2:18" x14ac:dyDescent="0.35">
      <c r="B174" s="83">
        <v>39844</v>
      </c>
      <c r="C174" s="69">
        <v>288</v>
      </c>
      <c r="D174" s="158"/>
      <c r="E174" s="159"/>
      <c r="F174" s="121"/>
      <c r="G174" s="154">
        <f t="shared" ca="1" si="0"/>
        <v>1.138759047455242</v>
      </c>
      <c r="H174" s="155">
        <f t="shared" ca="1" si="1"/>
        <v>327.9626056671097</v>
      </c>
      <c r="I174" s="127">
        <v>1507.32</v>
      </c>
    </row>
    <row r="175" spans="2:18" x14ac:dyDescent="0.35">
      <c r="B175" s="87">
        <v>39872</v>
      </c>
      <c r="C175" s="71">
        <v>276</v>
      </c>
      <c r="D175" s="156"/>
      <c r="E175" s="140"/>
      <c r="F175" s="122"/>
      <c r="G175" s="154">
        <f t="shared" ca="1" si="0"/>
        <v>1.138759047455242</v>
      </c>
      <c r="H175" s="155">
        <f t="shared" ca="1" si="1"/>
        <v>314.29749709764678</v>
      </c>
      <c r="I175" s="127">
        <v>1557.19</v>
      </c>
    </row>
    <row r="176" spans="2:18" x14ac:dyDescent="0.35">
      <c r="B176" s="87">
        <v>39903</v>
      </c>
      <c r="C176" s="71">
        <v>284</v>
      </c>
      <c r="D176" s="156"/>
      <c r="E176" s="140"/>
      <c r="F176" s="122"/>
      <c r="G176" s="154">
        <f t="shared" ca="1" si="0"/>
        <v>1.138759047455242</v>
      </c>
      <c r="H176" s="155">
        <f t="shared" ca="1" si="1"/>
        <v>323.40756947728875</v>
      </c>
      <c r="I176" s="127">
        <v>1646.21</v>
      </c>
    </row>
    <row r="177" spans="2:9" x14ac:dyDescent="0.35">
      <c r="B177" s="87">
        <v>39933</v>
      </c>
      <c r="C177" s="71">
        <v>287</v>
      </c>
      <c r="D177" s="129" t="s">
        <v>2</v>
      </c>
      <c r="E177" s="140">
        <v>8.5</v>
      </c>
      <c r="F177" s="184">
        <v>39948</v>
      </c>
      <c r="G177" s="154">
        <f t="shared" ca="1" si="0"/>
        <v>1.1724853607074008</v>
      </c>
      <c r="H177" s="155">
        <f t="shared" ca="1" si="1"/>
        <v>336.50329852302406</v>
      </c>
      <c r="I177" s="127">
        <v>1674.27</v>
      </c>
    </row>
    <row r="178" spans="2:9" x14ac:dyDescent="0.35">
      <c r="B178" s="87">
        <v>39964</v>
      </c>
      <c r="C178" s="71">
        <v>296</v>
      </c>
      <c r="D178" s="156"/>
      <c r="E178" s="140"/>
      <c r="F178" s="122"/>
      <c r="G178" s="154">
        <f t="shared" ca="1" si="0"/>
        <v>1.1724853607074008</v>
      </c>
      <c r="H178" s="155">
        <f t="shared" ca="1" si="1"/>
        <v>347.05566676939065</v>
      </c>
      <c r="I178" s="127">
        <v>1644.7</v>
      </c>
    </row>
    <row r="179" spans="2:9" x14ac:dyDescent="0.35">
      <c r="B179" s="87">
        <v>39994</v>
      </c>
      <c r="C179" s="71">
        <v>285</v>
      </c>
      <c r="D179" s="156"/>
      <c r="E179" s="140"/>
      <c r="F179" s="122"/>
      <c r="G179" s="154">
        <f t="shared" ca="1" si="0"/>
        <v>1.1724853607074008</v>
      </c>
      <c r="H179" s="155">
        <f t="shared" ca="1" si="1"/>
        <v>334.15832780160923</v>
      </c>
      <c r="I179" s="127">
        <v>1736.72</v>
      </c>
    </row>
    <row r="180" spans="2:9" x14ac:dyDescent="0.35">
      <c r="B180" s="87">
        <v>40025</v>
      </c>
      <c r="C180" s="71">
        <v>300</v>
      </c>
      <c r="D180" s="156"/>
      <c r="E180" s="140"/>
      <c r="F180" s="122"/>
      <c r="G180" s="154">
        <f t="shared" ca="1" si="0"/>
        <v>1.1724853607074008</v>
      </c>
      <c r="H180" s="155">
        <f t="shared" ca="1" si="1"/>
        <v>351.74560821222025</v>
      </c>
      <c r="I180" s="127">
        <v>1833.35</v>
      </c>
    </row>
    <row r="181" spans="2:9" x14ac:dyDescent="0.35">
      <c r="B181" s="87">
        <v>40056</v>
      </c>
      <c r="C181" s="71">
        <v>317</v>
      </c>
      <c r="D181" s="156"/>
      <c r="E181" s="140"/>
      <c r="F181" s="122"/>
      <c r="G181" s="154">
        <f t="shared" ca="1" si="0"/>
        <v>1.1724853607074008</v>
      </c>
      <c r="H181" s="155">
        <f t="shared" ca="1" si="1"/>
        <v>371.67785934424609</v>
      </c>
      <c r="I181" s="127">
        <v>1900.56</v>
      </c>
    </row>
    <row r="182" spans="2:9" x14ac:dyDescent="0.35">
      <c r="B182" s="87">
        <v>40086</v>
      </c>
      <c r="C182" s="71">
        <v>331</v>
      </c>
      <c r="D182" s="156"/>
      <c r="E182" s="140"/>
      <c r="F182" s="122"/>
      <c r="G182" s="154">
        <f t="shared" ca="1" si="0"/>
        <v>1.1724853607074008</v>
      </c>
      <c r="H182" s="155">
        <f t="shared" ca="1" si="1"/>
        <v>388.09265439414969</v>
      </c>
      <c r="I182" s="127">
        <v>1866.61</v>
      </c>
    </row>
    <row r="183" spans="2:9" x14ac:dyDescent="0.35">
      <c r="B183" s="87">
        <v>40117</v>
      </c>
      <c r="C183" s="71">
        <v>316</v>
      </c>
      <c r="D183" s="129" t="s">
        <v>2</v>
      </c>
      <c r="E183" s="140">
        <v>8</v>
      </c>
      <c r="F183" s="184">
        <v>40132</v>
      </c>
      <c r="G183" s="154">
        <f t="shared" ca="1" si="0"/>
        <v>1.2021685343961959</v>
      </c>
      <c r="H183" s="155">
        <f t="shared" ca="1" si="1"/>
        <v>379.88525686919792</v>
      </c>
      <c r="I183" s="127">
        <v>1913.4</v>
      </c>
    </row>
    <row r="184" spans="2:9" x14ac:dyDescent="0.35">
      <c r="B184" s="87">
        <v>40147</v>
      </c>
      <c r="C184" s="71">
        <v>328</v>
      </c>
      <c r="D184" s="156"/>
      <c r="E184" s="140"/>
      <c r="F184" s="122"/>
      <c r="G184" s="154">
        <f t="shared" ca="1" si="0"/>
        <v>1.2021685343961959</v>
      </c>
      <c r="H184" s="155">
        <f t="shared" ca="1" si="1"/>
        <v>394.31127928195224</v>
      </c>
      <c r="I184" s="127">
        <v>1959.84</v>
      </c>
    </row>
    <row r="185" spans="2:9" x14ac:dyDescent="0.35">
      <c r="B185" s="93">
        <v>40178</v>
      </c>
      <c r="C185" s="73">
        <v>341</v>
      </c>
      <c r="D185" s="160"/>
      <c r="E185" s="141"/>
      <c r="F185" s="76"/>
      <c r="G185" s="154">
        <f t="shared" ca="1" si="0"/>
        <v>1.2021685343961959</v>
      </c>
      <c r="H185" s="155">
        <f t="shared" ca="1" si="1"/>
        <v>409.93947022910277</v>
      </c>
      <c r="I185" s="127">
        <v>1922.46</v>
      </c>
    </row>
    <row r="186" spans="2:9" x14ac:dyDescent="0.35">
      <c r="B186" s="87">
        <v>40209</v>
      </c>
      <c r="C186" s="71">
        <v>331</v>
      </c>
      <c r="D186" s="156"/>
      <c r="E186" s="140"/>
      <c r="F186" s="122"/>
      <c r="G186" s="154">
        <f t="shared" ca="1" si="0"/>
        <v>1.2021685343961959</v>
      </c>
      <c r="H186" s="155">
        <f t="shared" ca="1" si="1"/>
        <v>397.9177848851408</v>
      </c>
      <c r="I186" s="127">
        <v>1981.3</v>
      </c>
    </row>
    <row r="187" spans="2:9" x14ac:dyDescent="0.35">
      <c r="B187" s="87">
        <v>40237</v>
      </c>
      <c r="C187" s="71">
        <v>341</v>
      </c>
      <c r="D187" s="156"/>
      <c r="E187" s="140"/>
      <c r="F187" s="122"/>
      <c r="G187" s="154">
        <f t="shared" ca="1" si="0"/>
        <v>1.2021685343961959</v>
      </c>
      <c r="H187" s="155">
        <f t="shared" ca="1" si="1"/>
        <v>409.93947022910277</v>
      </c>
      <c r="I187" s="127">
        <v>2074.88</v>
      </c>
    </row>
    <row r="188" spans="2:9" x14ac:dyDescent="0.35">
      <c r="B188" s="87">
        <v>40268</v>
      </c>
      <c r="C188" s="71">
        <v>356</v>
      </c>
      <c r="D188" s="156"/>
      <c r="E188" s="140"/>
      <c r="F188" s="122"/>
      <c r="G188" s="154">
        <f t="shared" ca="1" si="0"/>
        <v>1.2021685343961959</v>
      </c>
      <c r="H188" s="155">
        <f t="shared" ca="1" si="1"/>
        <v>427.97199824504571</v>
      </c>
      <c r="I188" s="127">
        <v>2061.9899999999998</v>
      </c>
    </row>
    <row r="189" spans="2:9" x14ac:dyDescent="0.35">
      <c r="B189" s="87">
        <v>40298</v>
      </c>
      <c r="C189" s="71">
        <v>344</v>
      </c>
      <c r="D189" s="129" t="s">
        <v>2</v>
      </c>
      <c r="E189" s="140">
        <v>8.5</v>
      </c>
      <c r="F189" s="184">
        <v>40313</v>
      </c>
      <c r="G189" s="154">
        <f t="shared" ca="1" si="0"/>
        <v>1.2318732801588925</v>
      </c>
      <c r="H189" s="155">
        <f t="shared" ca="1" si="1"/>
        <v>423.76440837465901</v>
      </c>
      <c r="I189" s="127">
        <v>1989.83</v>
      </c>
    </row>
    <row r="190" spans="2:9" x14ac:dyDescent="0.35">
      <c r="B190" s="87">
        <v>40329</v>
      </c>
      <c r="C190" s="71">
        <v>330</v>
      </c>
      <c r="D190" s="156"/>
      <c r="E190" s="140"/>
      <c r="F190" s="122"/>
      <c r="G190" s="154">
        <f t="shared" ca="1" si="0"/>
        <v>1.2318732801588925</v>
      </c>
      <c r="H190" s="155">
        <f t="shared" ca="1" si="1"/>
        <v>406.51818245243453</v>
      </c>
      <c r="I190" s="127">
        <v>1926.85</v>
      </c>
    </row>
    <row r="191" spans="2:9" x14ac:dyDescent="0.35">
      <c r="B191" s="87">
        <v>40359</v>
      </c>
      <c r="C191" s="71">
        <v>323</v>
      </c>
      <c r="D191" s="156"/>
      <c r="E191" s="140"/>
      <c r="F191" s="122"/>
      <c r="G191" s="154">
        <f t="shared" ca="1" si="0"/>
        <v>1.2318732801588925</v>
      </c>
      <c r="H191" s="155">
        <f t="shared" ca="1" si="1"/>
        <v>397.89506949132226</v>
      </c>
      <c r="I191" s="127">
        <v>1998.4</v>
      </c>
    </row>
    <row r="192" spans="2:9" x14ac:dyDescent="0.35">
      <c r="B192" s="87">
        <v>40390</v>
      </c>
      <c r="C192" s="71">
        <v>336</v>
      </c>
      <c r="D192" s="156"/>
      <c r="E192" s="140"/>
      <c r="F192" s="122"/>
      <c r="G192" s="154">
        <f t="shared" ca="1" si="0"/>
        <v>1.2318732801588925</v>
      </c>
      <c r="H192" s="155">
        <f t="shared" ca="1" si="1"/>
        <v>413.90942213338786</v>
      </c>
      <c r="I192" s="127">
        <v>2003.24</v>
      </c>
    </row>
    <row r="193" spans="2:9" x14ac:dyDescent="0.35">
      <c r="B193" s="87">
        <v>40421</v>
      </c>
      <c r="C193" s="71">
        <v>337</v>
      </c>
      <c r="D193" s="156"/>
      <c r="E193" s="140"/>
      <c r="F193" s="122"/>
      <c r="G193" s="154">
        <f t="shared" ca="1" si="0"/>
        <v>1.2318732801588925</v>
      </c>
      <c r="H193" s="155">
        <f t="shared" ca="1" si="1"/>
        <v>415.1412954135468</v>
      </c>
      <c r="I193" s="127">
        <v>2094.15</v>
      </c>
    </row>
    <row r="194" spans="2:9" x14ac:dyDescent="0.35">
      <c r="B194" s="87">
        <v>40451</v>
      </c>
      <c r="C194" s="71">
        <v>354</v>
      </c>
      <c r="D194" s="156"/>
      <c r="E194" s="140"/>
      <c r="F194" s="122"/>
      <c r="G194" s="154">
        <f t="shared" ca="1" si="0"/>
        <v>1.2318732801588925</v>
      </c>
      <c r="H194" s="155">
        <f t="shared" ca="1" si="1"/>
        <v>436.08314117624798</v>
      </c>
      <c r="I194" s="127">
        <v>2123.48</v>
      </c>
    </row>
    <row r="195" spans="2:9" x14ac:dyDescent="0.35">
      <c r="B195" s="87">
        <v>40482</v>
      </c>
      <c r="C195" s="71">
        <v>354</v>
      </c>
      <c r="D195" s="129" t="s">
        <v>2</v>
      </c>
      <c r="E195" s="140">
        <v>8</v>
      </c>
      <c r="F195" s="184">
        <v>40497</v>
      </c>
      <c r="G195" s="154">
        <f t="shared" ca="1" si="0"/>
        <v>1.2597122243432743</v>
      </c>
      <c r="H195" s="155">
        <f t="shared" ca="1" si="1"/>
        <v>445.93812741751913</v>
      </c>
      <c r="I195" s="127">
        <v>2103.67</v>
      </c>
    </row>
    <row r="196" spans="2:9" x14ac:dyDescent="0.35">
      <c r="B196" s="87">
        <v>40512</v>
      </c>
      <c r="C196" s="71">
        <v>350</v>
      </c>
      <c r="D196" s="156"/>
      <c r="E196" s="140"/>
      <c r="F196" s="122"/>
      <c r="G196" s="154">
        <f t="shared" ca="1" si="0"/>
        <v>1.2597122243432743</v>
      </c>
      <c r="H196" s="155">
        <f t="shared" ca="1" si="1"/>
        <v>440.89927852014603</v>
      </c>
      <c r="I196" s="127">
        <v>2205</v>
      </c>
    </row>
    <row r="197" spans="2:9" x14ac:dyDescent="0.35">
      <c r="B197" s="87">
        <v>40543</v>
      </c>
      <c r="C197" s="71">
        <v>369</v>
      </c>
      <c r="D197" s="156"/>
      <c r="E197" s="140"/>
      <c r="F197" s="122"/>
      <c r="G197" s="154">
        <f t="shared" ca="1" si="0"/>
        <v>1.2597122243432743</v>
      </c>
      <c r="H197" s="155">
        <f t="shared" ca="1" si="1"/>
        <v>464.83381078266825</v>
      </c>
      <c r="I197" s="127">
        <v>2192.59</v>
      </c>
    </row>
    <row r="198" spans="2:9" x14ac:dyDescent="0.35">
      <c r="B198" s="83">
        <v>40574</v>
      </c>
      <c r="C198" s="69">
        <v>364</v>
      </c>
      <c r="D198" s="158"/>
      <c r="E198" s="159"/>
      <c r="F198" s="121"/>
      <c r="G198" s="154">
        <f t="shared" ca="1" si="0"/>
        <v>1.2597122243432743</v>
      </c>
      <c r="H198" s="155">
        <f t="shared" ca="1" si="1"/>
        <v>458.53524966095188</v>
      </c>
      <c r="I198" s="127">
        <v>2225.7800000000002</v>
      </c>
    </row>
    <row r="199" spans="2:9" x14ac:dyDescent="0.35">
      <c r="B199" s="87">
        <v>40602</v>
      </c>
      <c r="C199" s="71">
        <v>368</v>
      </c>
      <c r="D199" s="156"/>
      <c r="E199" s="140"/>
      <c r="F199" s="122"/>
      <c r="G199" s="154">
        <f t="shared" ca="1" si="0"/>
        <v>1.2597122243432743</v>
      </c>
      <c r="H199" s="155">
        <f t="shared" ca="1" si="1"/>
        <v>463.57409855832498</v>
      </c>
      <c r="I199" s="127">
        <v>2227.56</v>
      </c>
    </row>
    <row r="200" spans="2:9" x14ac:dyDescent="0.35">
      <c r="B200" s="87">
        <v>40633</v>
      </c>
      <c r="C200" s="71">
        <v>373</v>
      </c>
      <c r="D200" s="156"/>
      <c r="E200" s="140"/>
      <c r="F200" s="122"/>
      <c r="G200" s="154">
        <f t="shared" ca="1" si="0"/>
        <v>1.2597122243432743</v>
      </c>
      <c r="H200" s="155">
        <f t="shared" ca="1" si="1"/>
        <v>469.87265968004135</v>
      </c>
      <c r="I200" s="127">
        <v>2268.69</v>
      </c>
    </row>
    <row r="201" spans="2:9" x14ac:dyDescent="0.35">
      <c r="B201" s="87">
        <v>40663</v>
      </c>
      <c r="C201" s="71">
        <v>371</v>
      </c>
      <c r="D201" s="129" t="s">
        <v>2</v>
      </c>
      <c r="E201" s="140">
        <v>8.5</v>
      </c>
      <c r="F201" s="184">
        <v>40678</v>
      </c>
      <c r="G201" s="154">
        <f t="shared" ca="1" si="0"/>
        <v>1.2885735556287672</v>
      </c>
      <c r="H201" s="155">
        <f t="shared" ca="1" si="1"/>
        <v>478.06078913827264</v>
      </c>
      <c r="I201" s="127">
        <v>2263.25</v>
      </c>
    </row>
    <row r="202" spans="2:9" x14ac:dyDescent="0.35">
      <c r="B202" s="87">
        <v>40694</v>
      </c>
      <c r="C202" s="71">
        <v>368</v>
      </c>
      <c r="D202" s="156"/>
      <c r="E202" s="140"/>
      <c r="F202" s="122"/>
      <c r="G202" s="154">
        <f t="shared" ca="1" si="0"/>
        <v>1.2885735556287672</v>
      </c>
      <c r="H202" s="155">
        <f t="shared" ca="1" si="1"/>
        <v>474.19506847138632</v>
      </c>
      <c r="I202" s="127">
        <v>2262.19</v>
      </c>
    </row>
    <row r="203" spans="2:9" x14ac:dyDescent="0.35">
      <c r="B203" s="87">
        <v>40724</v>
      </c>
      <c r="C203" s="71">
        <v>368</v>
      </c>
      <c r="D203" s="156"/>
      <c r="E203" s="140"/>
      <c r="F203" s="122"/>
      <c r="G203" s="154">
        <f t="shared" ref="G203:G240" ca="1" si="2">OFFSET(G203,-1,0)+(OFFSET(G203,-1,0)*E203)/C203</f>
        <v>1.2885735556287672</v>
      </c>
      <c r="H203" s="155">
        <f t="shared" ref="H203:H240" ca="1" si="3">G203*C203</f>
        <v>474.19506847138632</v>
      </c>
      <c r="I203" s="127">
        <v>2231.81</v>
      </c>
    </row>
    <row r="204" spans="2:9" x14ac:dyDescent="0.35">
      <c r="B204" s="87">
        <v>40755</v>
      </c>
      <c r="C204" s="71">
        <v>360</v>
      </c>
      <c r="D204" s="156"/>
      <c r="E204" s="140"/>
      <c r="F204" s="122"/>
      <c r="G204" s="154">
        <f t="shared" ca="1" si="2"/>
        <v>1.2885735556287672</v>
      </c>
      <c r="H204" s="155">
        <f t="shared" ca="1" si="3"/>
        <v>463.8864800263562</v>
      </c>
      <c r="I204" s="127">
        <v>2135.5300000000002</v>
      </c>
    </row>
    <row r="205" spans="2:9" x14ac:dyDescent="0.35">
      <c r="B205" s="87">
        <v>40786</v>
      </c>
      <c r="C205" s="71">
        <v>343</v>
      </c>
      <c r="D205" s="156"/>
      <c r="E205" s="140"/>
      <c r="F205" s="122"/>
      <c r="G205" s="154">
        <f t="shared" ca="1" si="2"/>
        <v>1.2885735556287672</v>
      </c>
      <c r="H205" s="155">
        <f t="shared" ca="1" si="3"/>
        <v>441.98072958066717</v>
      </c>
      <c r="I205" s="127">
        <v>2075.08</v>
      </c>
    </row>
    <row r="206" spans="2:9" x14ac:dyDescent="0.35">
      <c r="B206" s="87">
        <v>40816</v>
      </c>
      <c r="C206" s="71">
        <v>330</v>
      </c>
      <c r="D206" s="156"/>
      <c r="E206" s="140"/>
      <c r="F206" s="122"/>
      <c r="G206" s="154">
        <f t="shared" ca="1" si="2"/>
        <v>1.2885735556287672</v>
      </c>
      <c r="H206" s="155">
        <f t="shared" ca="1" si="3"/>
        <v>425.22927335749318</v>
      </c>
      <c r="I206" s="127">
        <v>2183.9699999999998</v>
      </c>
    </row>
    <row r="207" spans="2:9" x14ac:dyDescent="0.35">
      <c r="B207" s="87">
        <v>40847</v>
      </c>
      <c r="C207" s="71">
        <v>339</v>
      </c>
      <c r="D207" s="129" t="s">
        <v>2</v>
      </c>
      <c r="E207" s="140">
        <v>8</v>
      </c>
      <c r="F207" s="184">
        <v>40862</v>
      </c>
      <c r="G207" s="154">
        <f t="shared" ca="1" si="2"/>
        <v>1.3189823711008324</v>
      </c>
      <c r="H207" s="155">
        <f t="shared" ca="1" si="3"/>
        <v>447.13502380318215</v>
      </c>
      <c r="I207" s="127">
        <v>2188.17</v>
      </c>
    </row>
    <row r="208" spans="2:9" x14ac:dyDescent="0.35">
      <c r="B208" s="87">
        <v>40877</v>
      </c>
      <c r="C208" s="71">
        <v>336</v>
      </c>
      <c r="D208" s="156"/>
      <c r="E208" s="140"/>
      <c r="F208" s="122"/>
      <c r="G208" s="154">
        <f t="shared" ca="1" si="2"/>
        <v>1.3189823711008324</v>
      </c>
      <c r="H208" s="155">
        <f t="shared" ca="1" si="3"/>
        <v>443.17807668987967</v>
      </c>
      <c r="I208" s="127">
        <v>2208.8200000000002</v>
      </c>
    </row>
    <row r="209" spans="2:9" x14ac:dyDescent="0.35">
      <c r="B209" s="93">
        <v>40908</v>
      </c>
      <c r="C209" s="73">
        <v>338</v>
      </c>
      <c r="D209" s="160"/>
      <c r="E209" s="141"/>
      <c r="F209" s="76"/>
      <c r="G209" s="154">
        <f t="shared" ca="1" si="2"/>
        <v>1.3189823711008324</v>
      </c>
      <c r="H209" s="155">
        <f t="shared" ca="1" si="3"/>
        <v>445.81604143208136</v>
      </c>
      <c r="I209" s="127">
        <v>2259.75</v>
      </c>
    </row>
    <row r="210" spans="2:9" x14ac:dyDescent="0.35">
      <c r="B210" s="87">
        <v>40939</v>
      </c>
      <c r="C210" s="71">
        <v>345</v>
      </c>
      <c r="D210" s="156"/>
      <c r="E210" s="140"/>
      <c r="F210" s="122"/>
      <c r="G210" s="154">
        <f t="shared" ca="1" si="2"/>
        <v>1.3189823711008324</v>
      </c>
      <c r="H210" s="155">
        <f t="shared" ca="1" si="3"/>
        <v>455.04891802978716</v>
      </c>
      <c r="I210" s="127">
        <v>2316.44</v>
      </c>
    </row>
    <row r="211" spans="2:9" x14ac:dyDescent="0.35">
      <c r="B211" s="87">
        <v>40968</v>
      </c>
      <c r="C211" s="71">
        <v>356</v>
      </c>
      <c r="D211" s="156"/>
      <c r="E211" s="140"/>
      <c r="F211" s="122"/>
      <c r="G211" s="154">
        <f t="shared" ca="1" si="2"/>
        <v>1.3189823711008324</v>
      </c>
      <c r="H211" s="155">
        <f t="shared" ca="1" si="3"/>
        <v>469.55772411189633</v>
      </c>
      <c r="I211" s="127">
        <v>2309.2199999999998</v>
      </c>
    </row>
    <row r="212" spans="2:9" x14ac:dyDescent="0.35">
      <c r="B212" s="87">
        <v>40999</v>
      </c>
      <c r="C212" s="71">
        <v>354</v>
      </c>
      <c r="D212" s="156"/>
      <c r="E212" s="140"/>
      <c r="F212" s="122"/>
      <c r="G212" s="154">
        <f t="shared" ca="1" si="2"/>
        <v>1.3189823711008324</v>
      </c>
      <c r="H212" s="155">
        <f t="shared" ca="1" si="3"/>
        <v>466.91975936969465</v>
      </c>
      <c r="I212" s="127">
        <v>2290.69</v>
      </c>
    </row>
    <row r="213" spans="2:9" x14ac:dyDescent="0.35">
      <c r="B213" s="87">
        <v>41029</v>
      </c>
      <c r="C213" s="71">
        <v>343</v>
      </c>
      <c r="D213" s="129" t="s">
        <v>2</v>
      </c>
      <c r="E213" s="140">
        <v>8.5</v>
      </c>
      <c r="F213" s="184">
        <v>41044</v>
      </c>
      <c r="G213" s="154">
        <f t="shared" ca="1" si="2"/>
        <v>1.3516685231543515</v>
      </c>
      <c r="H213" s="155">
        <f t="shared" ca="1" si="3"/>
        <v>463.62230344194256</v>
      </c>
      <c r="I213" s="127">
        <v>2222.94</v>
      </c>
    </row>
    <row r="214" spans="2:9" x14ac:dyDescent="0.35">
      <c r="B214" s="87">
        <v>41060</v>
      </c>
      <c r="C214" s="71">
        <v>332</v>
      </c>
      <c r="D214" s="156"/>
      <c r="E214" s="140"/>
      <c r="F214" s="122"/>
      <c r="G214" s="154">
        <f t="shared" ca="1" si="2"/>
        <v>1.3516685231543515</v>
      </c>
      <c r="H214" s="155">
        <f t="shared" ca="1" si="3"/>
        <v>448.7539496872447</v>
      </c>
      <c r="I214" s="127">
        <v>2282.2800000000002</v>
      </c>
    </row>
    <row r="215" spans="2:9" x14ac:dyDescent="0.35">
      <c r="B215" s="87">
        <v>41090</v>
      </c>
      <c r="C215" s="71">
        <v>343</v>
      </c>
      <c r="D215" s="156"/>
      <c r="E215" s="140"/>
      <c r="F215" s="122"/>
      <c r="G215" s="154">
        <f t="shared" ca="1" si="2"/>
        <v>1.3516685231543515</v>
      </c>
      <c r="H215" s="155">
        <f t="shared" ca="1" si="3"/>
        <v>463.62230344194256</v>
      </c>
      <c r="I215" s="127">
        <v>2313.62</v>
      </c>
    </row>
    <row r="216" spans="2:9" x14ac:dyDescent="0.35">
      <c r="B216" s="87">
        <v>41121</v>
      </c>
      <c r="C216" s="71">
        <v>349</v>
      </c>
      <c r="D216" s="156"/>
      <c r="E216" s="140"/>
      <c r="F216" s="122"/>
      <c r="G216" s="154">
        <f t="shared" ca="1" si="2"/>
        <v>1.3516685231543515</v>
      </c>
      <c r="H216" s="155">
        <f t="shared" ca="1" si="3"/>
        <v>471.73231458086866</v>
      </c>
      <c r="I216" s="127">
        <v>2340.9499999999998</v>
      </c>
    </row>
    <row r="217" spans="2:9" x14ac:dyDescent="0.35">
      <c r="B217" s="87">
        <v>41152</v>
      </c>
      <c r="C217" s="71">
        <v>355</v>
      </c>
      <c r="D217" s="156"/>
      <c r="E217" s="140"/>
      <c r="F217" s="122"/>
      <c r="G217" s="154">
        <f t="shared" ca="1" si="2"/>
        <v>1.3516685231543515</v>
      </c>
      <c r="H217" s="155">
        <f t="shared" ca="1" si="3"/>
        <v>479.84232571979476</v>
      </c>
      <c r="I217" s="127">
        <v>2358.5500000000002</v>
      </c>
    </row>
    <row r="218" spans="2:9" x14ac:dyDescent="0.35">
      <c r="B218" s="87">
        <v>41182</v>
      </c>
      <c r="C218" s="71">
        <v>358</v>
      </c>
      <c r="D218" s="156"/>
      <c r="E218" s="140"/>
      <c r="F218" s="122"/>
      <c r="G218" s="154">
        <f t="shared" ca="1" si="2"/>
        <v>1.3516685231543515</v>
      </c>
      <c r="H218" s="155">
        <f t="shared" ca="1" si="3"/>
        <v>483.89733128925781</v>
      </c>
      <c r="I218" s="127">
        <v>2362.89</v>
      </c>
    </row>
    <row r="219" spans="2:9" x14ac:dyDescent="0.35">
      <c r="B219" s="87">
        <v>41213</v>
      </c>
      <c r="C219" s="71">
        <v>348</v>
      </c>
      <c r="D219" s="129" t="s">
        <v>2</v>
      </c>
      <c r="E219" s="140">
        <v>8</v>
      </c>
      <c r="F219" s="184">
        <v>41228</v>
      </c>
      <c r="G219" s="154">
        <f t="shared" ca="1" si="2"/>
        <v>1.3827413627670953</v>
      </c>
      <c r="H219" s="155">
        <f t="shared" ca="1" si="3"/>
        <v>481.19399424294915</v>
      </c>
      <c r="I219" s="127">
        <v>2395.5700000000002</v>
      </c>
    </row>
    <row r="220" spans="2:9" x14ac:dyDescent="0.35">
      <c r="B220" s="87">
        <v>41243</v>
      </c>
      <c r="C220" s="71">
        <v>353</v>
      </c>
      <c r="D220" s="156"/>
      <c r="E220" s="140"/>
      <c r="F220" s="122"/>
      <c r="G220" s="154">
        <f t="shared" ca="1" si="2"/>
        <v>1.3827413627670953</v>
      </c>
      <c r="H220" s="155">
        <f t="shared" ca="1" si="3"/>
        <v>488.10770105678461</v>
      </c>
      <c r="I220" s="127">
        <v>2409.81</v>
      </c>
    </row>
    <row r="221" spans="2:9" x14ac:dyDescent="0.35">
      <c r="B221" s="87">
        <v>41274</v>
      </c>
      <c r="C221" s="71">
        <v>353</v>
      </c>
      <c r="D221" s="156"/>
      <c r="E221" s="140"/>
      <c r="F221" s="122"/>
      <c r="G221" s="154">
        <f t="shared" ca="1" si="2"/>
        <v>1.3827413627670953</v>
      </c>
      <c r="H221" s="155">
        <f t="shared" ca="1" si="3"/>
        <v>488.10770105678461</v>
      </c>
      <c r="I221" s="127">
        <v>2517.48</v>
      </c>
    </row>
    <row r="222" spans="2:9" x14ac:dyDescent="0.35">
      <c r="B222" s="83">
        <v>41305</v>
      </c>
      <c r="C222" s="69">
        <v>372</v>
      </c>
      <c r="D222" s="158"/>
      <c r="E222" s="159"/>
      <c r="F222" s="121"/>
      <c r="G222" s="154">
        <f t="shared" ca="1" si="2"/>
        <v>1.3827413627670953</v>
      </c>
      <c r="H222" s="155">
        <f t="shared" ca="1" si="3"/>
        <v>514.37978694935941</v>
      </c>
      <c r="I222" s="127">
        <v>2581.94</v>
      </c>
    </row>
    <row r="223" spans="2:9" x14ac:dyDescent="0.35">
      <c r="B223" s="87">
        <v>41333</v>
      </c>
      <c r="C223" s="71">
        <v>382</v>
      </c>
      <c r="D223" s="156"/>
      <c r="E223" s="140"/>
      <c r="F223" s="122"/>
      <c r="G223" s="154">
        <f t="shared" ca="1" si="2"/>
        <v>1.3827413627670953</v>
      </c>
      <c r="H223" s="155">
        <f t="shared" ca="1" si="3"/>
        <v>528.20720057703033</v>
      </c>
      <c r="I223" s="127">
        <v>2617.39</v>
      </c>
    </row>
    <row r="224" spans="2:9" x14ac:dyDescent="0.35">
      <c r="B224" s="87">
        <v>41364</v>
      </c>
      <c r="C224" s="71">
        <v>393</v>
      </c>
      <c r="D224" s="156"/>
      <c r="E224" s="140"/>
      <c r="F224" s="122"/>
      <c r="G224" s="154">
        <f t="shared" ca="1" si="2"/>
        <v>1.3827413627670953</v>
      </c>
      <c r="H224" s="155">
        <f t="shared" ca="1" si="3"/>
        <v>543.41735556746846</v>
      </c>
      <c r="I224" s="127">
        <v>2635.4</v>
      </c>
    </row>
    <row r="225" spans="2:9" x14ac:dyDescent="0.35">
      <c r="B225" s="87">
        <v>41394</v>
      </c>
      <c r="C225" s="71">
        <v>391</v>
      </c>
      <c r="D225" s="129" t="s">
        <v>2</v>
      </c>
      <c r="E225" s="140">
        <v>8.5</v>
      </c>
      <c r="F225" s="184">
        <v>41409</v>
      </c>
      <c r="G225" s="154">
        <f t="shared" ca="1" si="2"/>
        <v>1.4128009576098581</v>
      </c>
      <c r="H225" s="155">
        <f t="shared" ca="1" si="3"/>
        <v>552.40517442545456</v>
      </c>
      <c r="I225" s="127">
        <v>2677.39</v>
      </c>
    </row>
    <row r="226" spans="2:9" x14ac:dyDescent="0.35">
      <c r="B226" s="87">
        <v>41425</v>
      </c>
      <c r="C226" s="71">
        <v>399</v>
      </c>
      <c r="D226" s="156"/>
      <c r="E226" s="140"/>
      <c r="F226" s="122"/>
      <c r="G226" s="154">
        <f t="shared" ca="1" si="2"/>
        <v>1.4128009576098581</v>
      </c>
      <c r="H226" s="155">
        <f t="shared" ca="1" si="3"/>
        <v>563.70758208633345</v>
      </c>
      <c r="I226" s="127">
        <v>2583.44</v>
      </c>
    </row>
    <row r="227" spans="2:9" x14ac:dyDescent="0.35">
      <c r="B227" s="87">
        <v>41455</v>
      </c>
      <c r="C227" s="71">
        <v>388</v>
      </c>
      <c r="D227" s="156"/>
      <c r="E227" s="140"/>
      <c r="F227" s="122"/>
      <c r="G227" s="154">
        <f t="shared" ca="1" si="2"/>
        <v>1.4128009576098581</v>
      </c>
      <c r="H227" s="155">
        <f t="shared" ca="1" si="3"/>
        <v>548.16677155262494</v>
      </c>
      <c r="I227" s="127">
        <v>2698.38</v>
      </c>
    </row>
    <row r="228" spans="2:9" x14ac:dyDescent="0.35">
      <c r="B228" s="87">
        <v>41486</v>
      </c>
      <c r="C228" s="71">
        <v>406</v>
      </c>
      <c r="D228" s="156"/>
      <c r="E228" s="140"/>
      <c r="F228" s="122"/>
      <c r="G228" s="154">
        <f t="shared" ca="1" si="2"/>
        <v>1.4128009576098581</v>
      </c>
      <c r="H228" s="155">
        <f t="shared" ca="1" si="3"/>
        <v>573.59718878960246</v>
      </c>
      <c r="I228" s="127">
        <v>2633.38</v>
      </c>
    </row>
    <row r="229" spans="2:9" x14ac:dyDescent="0.35">
      <c r="B229" s="87">
        <v>41517</v>
      </c>
      <c r="C229" s="71">
        <v>392</v>
      </c>
      <c r="D229" s="156"/>
      <c r="E229" s="140"/>
      <c r="F229" s="122"/>
      <c r="G229" s="154">
        <f t="shared" ca="1" si="2"/>
        <v>1.4128009576098581</v>
      </c>
      <c r="H229" s="155">
        <f t="shared" ca="1" si="3"/>
        <v>553.81797538306444</v>
      </c>
      <c r="I229" s="127">
        <v>2653.48</v>
      </c>
    </row>
    <row r="230" spans="2:9" x14ac:dyDescent="0.35">
      <c r="B230" s="87">
        <v>41547</v>
      </c>
      <c r="C230" s="71">
        <v>392</v>
      </c>
      <c r="D230" s="156"/>
      <c r="E230" s="140"/>
      <c r="F230" s="122"/>
      <c r="G230" s="154">
        <f t="shared" ca="1" si="2"/>
        <v>1.4128009576098581</v>
      </c>
      <c r="H230" s="155">
        <f t="shared" ca="1" si="3"/>
        <v>553.81797538306444</v>
      </c>
      <c r="I230" s="127">
        <v>2742.09</v>
      </c>
    </row>
    <row r="231" spans="2:9" x14ac:dyDescent="0.35">
      <c r="B231" s="87">
        <v>41578</v>
      </c>
      <c r="C231" s="71">
        <v>401</v>
      </c>
      <c r="D231" s="129" t="s">
        <v>2</v>
      </c>
      <c r="E231" s="140">
        <v>8</v>
      </c>
      <c r="F231" s="184">
        <v>41593</v>
      </c>
      <c r="G231" s="154">
        <f t="shared" ca="1" si="2"/>
        <v>1.4409865128738952</v>
      </c>
      <c r="H231" s="155">
        <f t="shared" ca="1" si="3"/>
        <v>577.83559166243197</v>
      </c>
      <c r="I231" s="127">
        <v>2728.7</v>
      </c>
    </row>
    <row r="232" spans="2:9" x14ac:dyDescent="0.35">
      <c r="B232" s="87">
        <v>41608</v>
      </c>
      <c r="C232" s="71">
        <v>405</v>
      </c>
      <c r="D232" s="129"/>
      <c r="E232" s="140"/>
      <c r="F232" s="122"/>
      <c r="G232" s="154">
        <f t="shared" ca="1" si="2"/>
        <v>1.4409865128738952</v>
      </c>
      <c r="H232" s="155">
        <f t="shared" ca="1" si="3"/>
        <v>583.59953771392759</v>
      </c>
      <c r="I232" s="127">
        <v>2750.08</v>
      </c>
    </row>
    <row r="233" spans="2:9" x14ac:dyDescent="0.35">
      <c r="B233" s="93">
        <v>41639</v>
      </c>
      <c r="C233" s="73">
        <v>413</v>
      </c>
      <c r="D233" s="130"/>
      <c r="E233" s="141"/>
      <c r="F233" s="76"/>
      <c r="G233" s="154">
        <f t="shared" ca="1" si="2"/>
        <v>1.4409865128738952</v>
      </c>
      <c r="H233" s="155">
        <f t="shared" ca="1" si="3"/>
        <v>595.12742981691872</v>
      </c>
      <c r="I233" s="127">
        <v>2699.25</v>
      </c>
    </row>
    <row r="234" spans="2:9" x14ac:dyDescent="0.35">
      <c r="B234" s="87">
        <v>41670</v>
      </c>
      <c r="C234" s="71">
        <v>407</v>
      </c>
      <c r="D234" s="129"/>
      <c r="E234" s="140"/>
      <c r="F234" s="122"/>
      <c r="G234" s="154">
        <f t="shared" ca="1" si="2"/>
        <v>1.4409865128738952</v>
      </c>
      <c r="H234" s="155">
        <f t="shared" ca="1" si="3"/>
        <v>586.4815107396754</v>
      </c>
      <c r="I234" s="127">
        <v>2780.94</v>
      </c>
    </row>
    <row r="235" spans="2:9" x14ac:dyDescent="0.35">
      <c r="B235" s="87">
        <v>41698</v>
      </c>
      <c r="C235" s="71">
        <v>423</v>
      </c>
      <c r="D235" s="129"/>
      <c r="E235" s="140"/>
      <c r="F235" s="122"/>
      <c r="G235" s="154">
        <f t="shared" ca="1" si="2"/>
        <v>1.4409865128738952</v>
      </c>
      <c r="H235" s="155">
        <f t="shared" ca="1" si="3"/>
        <v>609.53729494565766</v>
      </c>
      <c r="I235" s="127">
        <v>2763.34</v>
      </c>
    </row>
    <row r="236" spans="2:9" x14ac:dyDescent="0.35">
      <c r="B236" s="87">
        <v>41729</v>
      </c>
      <c r="C236" s="71">
        <v>417</v>
      </c>
      <c r="D236" s="129"/>
      <c r="E236" s="140"/>
      <c r="F236" s="122"/>
      <c r="G236" s="154">
        <f t="shared" ca="1" si="2"/>
        <v>1.4409865128738952</v>
      </c>
      <c r="H236" s="155">
        <f t="shared" ca="1" si="3"/>
        <v>600.89137586841434</v>
      </c>
      <c r="I236" s="127">
        <v>2788.13</v>
      </c>
    </row>
    <row r="237" spans="2:9" x14ac:dyDescent="0.35">
      <c r="B237" s="87">
        <v>41759</v>
      </c>
      <c r="C237" s="71">
        <v>411</v>
      </c>
      <c r="D237" s="129" t="s">
        <v>2</v>
      </c>
      <c r="E237" s="140">
        <v>8.75</v>
      </c>
      <c r="F237" s="184">
        <v>41774</v>
      </c>
      <c r="G237" s="154">
        <f t="shared" ca="1" si="2"/>
        <v>1.4716644495834976</v>
      </c>
      <c r="H237" s="155">
        <f t="shared" ca="1" si="3"/>
        <v>604.85408877881753</v>
      </c>
      <c r="I237" s="127">
        <v>2835.66</v>
      </c>
    </row>
    <row r="238" spans="2:9" x14ac:dyDescent="0.35">
      <c r="B238" s="87">
        <v>41790</v>
      </c>
      <c r="C238" s="71">
        <v>420</v>
      </c>
      <c r="D238" s="129"/>
      <c r="E238" s="140"/>
      <c r="F238" s="122"/>
      <c r="G238" s="154">
        <f t="shared" ca="1" si="2"/>
        <v>1.4716644495834976</v>
      </c>
      <c r="H238" s="155">
        <f t="shared" ca="1" si="3"/>
        <v>618.09906882506903</v>
      </c>
      <c r="I238" s="127">
        <v>2822.42</v>
      </c>
    </row>
    <row r="239" spans="2:9" x14ac:dyDescent="0.35">
      <c r="B239" s="87">
        <v>41820</v>
      </c>
      <c r="C239" s="71">
        <v>416</v>
      </c>
      <c r="D239" s="129"/>
      <c r="E239" s="140"/>
      <c r="F239" s="122"/>
      <c r="G239" s="154">
        <f t="shared" ca="1" si="2"/>
        <v>1.4716644495834976</v>
      </c>
      <c r="H239" s="155">
        <f t="shared" ca="1" si="3"/>
        <v>612.21241102673503</v>
      </c>
      <c r="I239" s="127"/>
    </row>
    <row r="240" spans="2:9" x14ac:dyDescent="0.35">
      <c r="B240" s="87">
        <v>41851</v>
      </c>
      <c r="C240" s="108">
        <v>412</v>
      </c>
      <c r="D240" s="129"/>
      <c r="E240" s="140"/>
      <c r="F240" s="122"/>
      <c r="G240" s="154">
        <f t="shared" ca="1" si="2"/>
        <v>1.4716644495834976</v>
      </c>
      <c r="H240" s="155">
        <f t="shared" ca="1" si="3"/>
        <v>606.32575322840103</v>
      </c>
      <c r="I240" s="127"/>
    </row>
    <row r="241" spans="2:9" x14ac:dyDescent="0.35">
      <c r="B241" s="87">
        <v>41882</v>
      </c>
      <c r="C241" s="108">
        <v>425</v>
      </c>
      <c r="D241" s="129"/>
      <c r="E241" s="140"/>
      <c r="F241" s="122"/>
      <c r="G241" s="154">
        <f t="shared" ref="G241:G242" ca="1" si="4">OFFSET(G241,-1,0)+(OFFSET(G241,-1,0)*E241)/C241</f>
        <v>1.4716644495834976</v>
      </c>
      <c r="H241" s="155">
        <f t="shared" ref="H241:H242" ca="1" si="5">G241*C241</f>
        <v>625.45739107298652</v>
      </c>
      <c r="I241" s="127"/>
    </row>
    <row r="242" spans="2:9" x14ac:dyDescent="0.35">
      <c r="B242" s="87">
        <v>41912</v>
      </c>
      <c r="C242" s="108">
        <v>422</v>
      </c>
      <c r="D242" s="129"/>
      <c r="E242" s="140"/>
      <c r="F242" s="122"/>
      <c r="G242" s="154">
        <f t="shared" ca="1" si="4"/>
        <v>1.4716644495834976</v>
      </c>
      <c r="H242" s="155">
        <f t="shared" ca="1" si="5"/>
        <v>621.04239772423603</v>
      </c>
    </row>
    <row r="243" spans="2:9" x14ac:dyDescent="0.35">
      <c r="B243" s="87">
        <v>41942</v>
      </c>
      <c r="C243" s="108">
        <v>418</v>
      </c>
      <c r="D243" s="129" t="s">
        <v>2</v>
      </c>
      <c r="E243" s="140">
        <v>8</v>
      </c>
      <c r="F243" s="184">
        <v>41957</v>
      </c>
    </row>
    <row r="244" spans="2:9" x14ac:dyDescent="0.35">
      <c r="B244" s="87">
        <v>41973</v>
      </c>
      <c r="C244" s="108">
        <v>435</v>
      </c>
      <c r="D244" s="129"/>
      <c r="E244" s="88"/>
      <c r="F244" s="122"/>
    </row>
    <row r="245" spans="2:9" x14ac:dyDescent="0.35">
      <c r="B245" s="87">
        <v>42004</v>
      </c>
      <c r="C245" s="71">
        <v>429</v>
      </c>
      <c r="D245" s="129"/>
      <c r="E245" s="88"/>
      <c r="F245" s="122"/>
    </row>
    <row r="246" spans="2:9" x14ac:dyDescent="0.35">
      <c r="B246" s="110">
        <v>42035</v>
      </c>
      <c r="C246" s="111">
        <v>440</v>
      </c>
      <c r="D246" s="142"/>
      <c r="E246" s="143"/>
      <c r="F246" s="185"/>
    </row>
    <row r="247" spans="2:9" x14ac:dyDescent="0.35">
      <c r="B247" s="97">
        <v>42063</v>
      </c>
      <c r="C247" s="114">
        <v>446</v>
      </c>
      <c r="D247" s="144"/>
      <c r="E247" s="145"/>
      <c r="F247" s="117"/>
    </row>
    <row r="248" spans="2:9" x14ac:dyDescent="0.35">
      <c r="B248" s="97">
        <v>42094</v>
      </c>
      <c r="C248" s="114">
        <v>453</v>
      </c>
      <c r="D248" s="144"/>
      <c r="E248" s="145"/>
      <c r="F248" s="117"/>
    </row>
    <row r="249" spans="2:9" x14ac:dyDescent="0.35">
      <c r="B249" s="97">
        <v>42124</v>
      </c>
      <c r="C249" s="114">
        <v>443</v>
      </c>
      <c r="D249" s="144" t="s">
        <v>2</v>
      </c>
      <c r="E249" s="146">
        <v>8.75</v>
      </c>
      <c r="F249" s="186">
        <v>42139</v>
      </c>
    </row>
    <row r="250" spans="2:9" x14ac:dyDescent="0.35">
      <c r="B250" s="97">
        <v>42155</v>
      </c>
      <c r="C250" s="114">
        <v>449</v>
      </c>
      <c r="D250" s="144"/>
      <c r="E250" s="145"/>
      <c r="F250" s="117"/>
    </row>
    <row r="251" spans="2:9" x14ac:dyDescent="0.35">
      <c r="B251" s="97">
        <v>42185</v>
      </c>
      <c r="C251" s="114">
        <v>428</v>
      </c>
      <c r="D251" s="144"/>
      <c r="E251" s="145"/>
      <c r="F251" s="117"/>
    </row>
    <row r="252" spans="2:9" x14ac:dyDescent="0.35">
      <c r="B252" s="97">
        <v>42216</v>
      </c>
      <c r="C252" s="114">
        <v>444</v>
      </c>
      <c r="D252" s="144"/>
      <c r="E252" s="145"/>
      <c r="F252" s="117"/>
    </row>
    <row r="253" spans="2:9" s="88" customFormat="1" x14ac:dyDescent="0.35">
      <c r="B253" s="97">
        <v>42247</v>
      </c>
      <c r="C253" s="114">
        <v>429</v>
      </c>
      <c r="D253" s="144"/>
      <c r="E253" s="145"/>
      <c r="F253" s="117"/>
    </row>
    <row r="254" spans="2:9" x14ac:dyDescent="0.35">
      <c r="B254" s="97">
        <v>42277</v>
      </c>
      <c r="C254" s="108">
        <v>423</v>
      </c>
      <c r="D254" s="144"/>
      <c r="E254" s="145"/>
      <c r="F254" s="117"/>
    </row>
    <row r="255" spans="2:9" x14ac:dyDescent="0.35">
      <c r="B255" s="97">
        <v>42308</v>
      </c>
      <c r="C255" s="108">
        <v>428</v>
      </c>
      <c r="D255" s="144" t="s">
        <v>2</v>
      </c>
      <c r="E255" s="116">
        <v>8</v>
      </c>
      <c r="F255" s="186">
        <v>42292</v>
      </c>
    </row>
    <row r="256" spans="2:9" x14ac:dyDescent="0.35">
      <c r="B256" s="97">
        <v>42338</v>
      </c>
      <c r="C256" s="108">
        <v>434</v>
      </c>
      <c r="D256" s="144"/>
      <c r="E256" s="145"/>
      <c r="F256" s="117"/>
    </row>
    <row r="257" spans="2:6" x14ac:dyDescent="0.35">
      <c r="B257" s="123">
        <v>42369</v>
      </c>
      <c r="C257" s="147">
        <v>434</v>
      </c>
      <c r="D257" s="148"/>
      <c r="E257" s="149"/>
      <c r="F257" s="150"/>
    </row>
    <row r="258" spans="2:6" x14ac:dyDescent="0.35">
      <c r="B258" s="110">
        <v>42400</v>
      </c>
      <c r="C258" s="69">
        <v>433</v>
      </c>
      <c r="D258" s="128"/>
      <c r="E258" s="84"/>
      <c r="F258" s="121"/>
    </row>
    <row r="259" spans="2:6" x14ac:dyDescent="0.35">
      <c r="B259" s="97">
        <v>42429</v>
      </c>
      <c r="C259" s="71">
        <v>434</v>
      </c>
      <c r="D259" s="129"/>
      <c r="E259" s="88"/>
      <c r="F259" s="122"/>
    </row>
    <row r="260" spans="2:6" x14ac:dyDescent="0.35">
      <c r="B260" s="97">
        <v>42460</v>
      </c>
      <c r="C260" s="71">
        <v>443</v>
      </c>
      <c r="D260" s="129"/>
      <c r="E260" s="88"/>
      <c r="F260" s="122"/>
    </row>
    <row r="261" spans="2:6" x14ac:dyDescent="0.35">
      <c r="B261" s="97">
        <v>42490</v>
      </c>
      <c r="C261" s="71">
        <v>435</v>
      </c>
      <c r="D261" s="129" t="s">
        <v>2</v>
      </c>
      <c r="E261" s="151">
        <v>8.75</v>
      </c>
      <c r="F261" s="184">
        <v>42505</v>
      </c>
    </row>
    <row r="262" spans="2:6" x14ac:dyDescent="0.35">
      <c r="B262" s="97">
        <v>42521</v>
      </c>
      <c r="C262" s="71">
        <v>438</v>
      </c>
      <c r="D262" s="129"/>
      <c r="E262" s="88"/>
      <c r="F262" s="122"/>
    </row>
    <row r="263" spans="2:6" x14ac:dyDescent="0.35">
      <c r="B263" s="97">
        <v>42551</v>
      </c>
      <c r="C263" s="71">
        <v>462</v>
      </c>
      <c r="D263" s="129"/>
      <c r="E263" s="88"/>
      <c r="F263" s="122"/>
    </row>
    <row r="264" spans="2:6" x14ac:dyDescent="0.35">
      <c r="B264" s="97">
        <v>42582</v>
      </c>
      <c r="C264" s="71">
        <v>478</v>
      </c>
      <c r="D264" s="129"/>
      <c r="E264" s="88"/>
      <c r="F264" s="122"/>
    </row>
    <row r="265" spans="2:6" x14ac:dyDescent="0.35">
      <c r="B265" s="97">
        <v>42613</v>
      </c>
      <c r="C265" s="125">
        <v>482</v>
      </c>
      <c r="D265" s="129"/>
      <c r="E265" s="88"/>
      <c r="F265" s="122"/>
    </row>
    <row r="266" spans="2:6" x14ac:dyDescent="0.35">
      <c r="B266" s="97">
        <v>42643</v>
      </c>
      <c r="C266" s="71">
        <v>486</v>
      </c>
      <c r="D266" s="129"/>
      <c r="E266" s="88"/>
      <c r="F266" s="122"/>
    </row>
    <row r="267" spans="2:6" x14ac:dyDescent="0.35">
      <c r="B267" s="97">
        <v>42674</v>
      </c>
      <c r="C267" s="71">
        <v>475</v>
      </c>
      <c r="D267" s="129" t="s">
        <v>2</v>
      </c>
      <c r="E267" s="101">
        <v>8</v>
      </c>
      <c r="F267" s="184">
        <v>42689</v>
      </c>
    </row>
    <row r="268" spans="2:6" x14ac:dyDescent="0.35">
      <c r="B268" s="97">
        <v>42704</v>
      </c>
      <c r="C268" s="71">
        <v>458</v>
      </c>
      <c r="D268" s="129"/>
      <c r="E268" s="88"/>
      <c r="F268" s="122"/>
    </row>
    <row r="269" spans="2:6" x14ac:dyDescent="0.35">
      <c r="B269" s="123">
        <v>42735</v>
      </c>
      <c r="C269" s="73">
        <v>475</v>
      </c>
      <c r="D269" s="130"/>
      <c r="E269" s="131"/>
      <c r="F269" s="76"/>
    </row>
    <row r="270" spans="2:6" x14ac:dyDescent="0.35">
      <c r="B270" s="110">
        <v>42766</v>
      </c>
      <c r="C270" s="69">
        <v>469</v>
      </c>
      <c r="D270" s="128"/>
      <c r="E270" s="84"/>
      <c r="F270" s="121"/>
    </row>
    <row r="271" spans="2:6" x14ac:dyDescent="0.35">
      <c r="B271" s="97" t="s">
        <v>43</v>
      </c>
      <c r="C271" s="71">
        <v>489</v>
      </c>
      <c r="D271" s="129"/>
      <c r="E271" s="88"/>
      <c r="F271" s="122"/>
    </row>
    <row r="272" spans="2:6" x14ac:dyDescent="0.35">
      <c r="B272" s="97">
        <v>42825</v>
      </c>
      <c r="C272" s="71">
        <v>494</v>
      </c>
      <c r="D272" s="129"/>
      <c r="E272" s="88"/>
      <c r="F272" s="122"/>
    </row>
    <row r="273" spans="2:6" x14ac:dyDescent="0.35">
      <c r="B273" s="97">
        <v>42855</v>
      </c>
      <c r="C273" s="71">
        <v>485</v>
      </c>
      <c r="D273" s="129" t="s">
        <v>2</v>
      </c>
      <c r="E273" s="151">
        <v>8.75</v>
      </c>
      <c r="F273" s="184">
        <v>42505</v>
      </c>
    </row>
    <row r="274" spans="2:6" x14ac:dyDescent="0.35">
      <c r="B274" s="97">
        <v>42886</v>
      </c>
      <c r="C274" s="71">
        <v>507</v>
      </c>
      <c r="D274" s="129"/>
      <c r="E274" s="88"/>
      <c r="F274" s="122"/>
    </row>
    <row r="275" spans="2:6" x14ac:dyDescent="0.35">
      <c r="B275" s="97">
        <v>42916</v>
      </c>
      <c r="C275" s="71">
        <v>497</v>
      </c>
      <c r="D275" s="129"/>
      <c r="E275" s="88"/>
      <c r="F275" s="122"/>
    </row>
    <row r="276" spans="2:6" x14ac:dyDescent="0.35">
      <c r="B276" s="97">
        <v>42947</v>
      </c>
      <c r="C276" s="71">
        <v>498</v>
      </c>
      <c r="D276" s="129"/>
      <c r="E276" s="88"/>
      <c r="F276" s="122"/>
    </row>
    <row r="277" spans="2:6" x14ac:dyDescent="0.35">
      <c r="B277" s="97">
        <v>42978</v>
      </c>
      <c r="C277" s="125">
        <v>509</v>
      </c>
      <c r="D277" s="129"/>
      <c r="E277" s="88"/>
      <c r="F277" s="122"/>
    </row>
    <row r="278" spans="2:6" x14ac:dyDescent="0.35">
      <c r="B278" s="97">
        <v>43008</v>
      </c>
      <c r="C278" s="71">
        <v>503</v>
      </c>
      <c r="D278" s="129"/>
      <c r="E278" s="88"/>
      <c r="F278" s="122"/>
    </row>
    <row r="279" spans="2:6" x14ac:dyDescent="0.35">
      <c r="B279" s="97">
        <v>43039</v>
      </c>
      <c r="C279" s="71">
        <v>503</v>
      </c>
      <c r="D279" s="129" t="s">
        <v>2</v>
      </c>
      <c r="E279" s="101">
        <v>8</v>
      </c>
      <c r="F279" s="184">
        <v>42689</v>
      </c>
    </row>
    <row r="280" spans="2:6" x14ac:dyDescent="0.35">
      <c r="B280" s="97">
        <v>43069</v>
      </c>
      <c r="C280" s="71">
        <v>501</v>
      </c>
      <c r="D280" s="129"/>
      <c r="E280" s="88"/>
      <c r="F280" s="122"/>
    </row>
    <row r="281" spans="2:6" x14ac:dyDescent="0.35">
      <c r="B281" s="123">
        <v>43100</v>
      </c>
      <c r="C281" s="152">
        <v>510</v>
      </c>
      <c r="D281" s="130"/>
      <c r="E281" s="131"/>
      <c r="F281" s="76"/>
    </row>
    <row r="282" spans="2:6" x14ac:dyDescent="0.35">
      <c r="B282" s="83">
        <v>43131</v>
      </c>
      <c r="C282" s="69">
        <v>503</v>
      </c>
      <c r="D282" s="128"/>
      <c r="E282" s="84"/>
      <c r="F282" s="121"/>
    </row>
    <row r="283" spans="2:6" x14ac:dyDescent="0.35">
      <c r="B283" s="87">
        <v>43159</v>
      </c>
      <c r="C283" s="71">
        <v>494</v>
      </c>
      <c r="D283" s="129"/>
      <c r="E283" s="88"/>
      <c r="F283" s="122"/>
    </row>
    <row r="284" spans="2:6" x14ac:dyDescent="0.35">
      <c r="B284" s="87">
        <v>43190</v>
      </c>
      <c r="C284" s="71">
        <v>490</v>
      </c>
      <c r="D284" s="129"/>
      <c r="E284" s="88"/>
      <c r="F284" s="122"/>
    </row>
    <row r="285" spans="2:6" x14ac:dyDescent="0.35">
      <c r="B285" s="87">
        <v>43220</v>
      </c>
      <c r="C285" s="71">
        <v>502</v>
      </c>
      <c r="D285" s="129" t="s">
        <v>2</v>
      </c>
      <c r="E285" s="101">
        <v>9</v>
      </c>
      <c r="F285" s="184">
        <v>43235</v>
      </c>
    </row>
    <row r="286" spans="2:6" x14ac:dyDescent="0.35">
      <c r="B286" s="87">
        <v>43251</v>
      </c>
      <c r="C286" s="71">
        <v>509</v>
      </c>
      <c r="D286" s="129"/>
      <c r="E286" s="88"/>
      <c r="F286" s="122"/>
    </row>
    <row r="287" spans="2:6" x14ac:dyDescent="0.35">
      <c r="B287" s="87">
        <v>43281</v>
      </c>
      <c r="C287" s="71">
        <v>511</v>
      </c>
      <c r="D287" s="129"/>
      <c r="E287" s="88"/>
      <c r="F287" s="122"/>
    </row>
    <row r="288" spans="2:6" x14ac:dyDescent="0.35">
      <c r="B288" s="87">
        <v>43312</v>
      </c>
      <c r="C288" s="71">
        <v>523</v>
      </c>
      <c r="D288" s="129"/>
      <c r="E288" s="88"/>
      <c r="F288" s="122"/>
    </row>
    <row r="289" spans="2:6" x14ac:dyDescent="0.35">
      <c r="B289" s="87">
        <v>43343</v>
      </c>
      <c r="C289" s="71">
        <v>529</v>
      </c>
      <c r="D289" s="129"/>
      <c r="E289" s="88"/>
      <c r="F289" s="122"/>
    </row>
    <row r="290" spans="2:6" x14ac:dyDescent="0.35">
      <c r="B290" s="87">
        <v>43373</v>
      </c>
      <c r="C290" s="71">
        <v>531</v>
      </c>
      <c r="D290" s="129"/>
      <c r="E290" s="88"/>
      <c r="F290" s="122"/>
    </row>
    <row r="291" spans="2:6" x14ac:dyDescent="0.35">
      <c r="B291" s="87">
        <v>43404</v>
      </c>
      <c r="C291" s="71">
        <v>504</v>
      </c>
      <c r="D291" s="129" t="s">
        <v>2</v>
      </c>
      <c r="E291" s="101">
        <v>8</v>
      </c>
      <c r="F291" s="184">
        <v>43419</v>
      </c>
    </row>
    <row r="292" spans="2:6" x14ac:dyDescent="0.35">
      <c r="B292" s="87">
        <v>43434</v>
      </c>
      <c r="C292" s="71">
        <v>510</v>
      </c>
      <c r="D292" s="129"/>
      <c r="E292" s="88"/>
      <c r="F292" s="122"/>
    </row>
    <row r="293" spans="2:6" x14ac:dyDescent="0.35">
      <c r="B293" s="93">
        <v>43465</v>
      </c>
      <c r="C293" s="73">
        <v>492</v>
      </c>
      <c r="D293" s="130"/>
      <c r="E293" s="131"/>
      <c r="F293" s="76"/>
    </row>
    <row r="294" spans="2:6" x14ac:dyDescent="0.35">
      <c r="B294" s="83">
        <v>43496</v>
      </c>
      <c r="C294" s="69">
        <v>501</v>
      </c>
      <c r="D294" s="128"/>
      <c r="E294" s="84"/>
      <c r="F294" s="121"/>
    </row>
    <row r="295" spans="2:6" x14ac:dyDescent="0.35">
      <c r="B295" s="87">
        <v>43524</v>
      </c>
      <c r="C295" s="71">
        <v>512</v>
      </c>
      <c r="D295" s="129"/>
      <c r="E295" s="88"/>
      <c r="F295" s="122"/>
    </row>
    <row r="296" spans="2:6" x14ac:dyDescent="0.35">
      <c r="B296" s="87">
        <v>43555</v>
      </c>
      <c r="C296" s="71">
        <v>526</v>
      </c>
      <c r="D296" s="129"/>
      <c r="E296" s="88"/>
      <c r="F296" s="122"/>
    </row>
    <row r="297" spans="2:6" x14ac:dyDescent="0.35">
      <c r="B297" s="87">
        <v>43585</v>
      </c>
      <c r="C297" s="71">
        <v>525</v>
      </c>
      <c r="D297" s="129" t="s">
        <v>2</v>
      </c>
      <c r="E297" s="223">
        <v>9</v>
      </c>
      <c r="F297" s="184">
        <v>43600</v>
      </c>
    </row>
    <row r="298" spans="2:6" x14ac:dyDescent="0.35">
      <c r="B298" s="87">
        <v>43616</v>
      </c>
      <c r="C298" s="71">
        <v>527</v>
      </c>
      <c r="D298" s="129"/>
      <c r="E298" s="224"/>
      <c r="F298" s="122"/>
    </row>
    <row r="299" spans="2:6" x14ac:dyDescent="0.35">
      <c r="B299" s="87">
        <v>43646</v>
      </c>
      <c r="C299" s="71">
        <v>545</v>
      </c>
      <c r="D299" s="129"/>
      <c r="E299" s="224"/>
      <c r="F299" s="122"/>
    </row>
    <row r="300" spans="2:6" x14ac:dyDescent="0.35">
      <c r="B300" s="87">
        <v>43677</v>
      </c>
      <c r="C300" s="71">
        <v>560</v>
      </c>
      <c r="D300" s="129"/>
      <c r="E300" s="224"/>
      <c r="F300" s="122"/>
    </row>
    <row r="301" spans="2:6" x14ac:dyDescent="0.35">
      <c r="B301" s="87">
        <v>43708</v>
      </c>
      <c r="C301" s="71">
        <v>555</v>
      </c>
      <c r="D301" s="129"/>
      <c r="E301" s="224"/>
      <c r="F301" s="122"/>
    </row>
    <row r="302" spans="2:6" x14ac:dyDescent="0.35">
      <c r="B302" s="87">
        <v>43738</v>
      </c>
      <c r="C302" s="71">
        <v>560</v>
      </c>
      <c r="D302" s="129"/>
      <c r="E302" s="224"/>
      <c r="F302" s="122"/>
    </row>
    <row r="303" spans="2:6" x14ac:dyDescent="0.35">
      <c r="B303" s="87">
        <v>43769</v>
      </c>
      <c r="C303" s="71">
        <v>542</v>
      </c>
      <c r="D303" s="129" t="s">
        <v>2</v>
      </c>
      <c r="E303" s="223">
        <v>8</v>
      </c>
      <c r="F303" s="184">
        <v>43784</v>
      </c>
    </row>
    <row r="304" spans="2:6" x14ac:dyDescent="0.35">
      <c r="B304" s="87">
        <v>43799</v>
      </c>
      <c r="C304" s="71">
        <v>549</v>
      </c>
      <c r="D304" s="129"/>
      <c r="E304" s="88"/>
      <c r="F304" s="122"/>
    </row>
    <row r="305" spans="2:6" x14ac:dyDescent="0.35">
      <c r="B305" s="93">
        <v>43830</v>
      </c>
      <c r="C305" s="73">
        <v>558</v>
      </c>
      <c r="D305" s="130"/>
      <c r="E305" s="131"/>
      <c r="F305" s="76"/>
    </row>
    <row r="306" spans="2:6" x14ac:dyDescent="0.35">
      <c r="B306" s="83">
        <v>43861</v>
      </c>
      <c r="C306" s="69">
        <v>553</v>
      </c>
      <c r="D306" s="128"/>
      <c r="E306" s="84"/>
      <c r="F306" s="121"/>
    </row>
    <row r="307" spans="2:6" x14ac:dyDescent="0.35">
      <c r="B307" s="87">
        <v>43889</v>
      </c>
      <c r="C307" s="71">
        <v>526</v>
      </c>
      <c r="D307" s="129"/>
      <c r="E307" s="88"/>
      <c r="F307" s="122"/>
    </row>
    <row r="308" spans="2:6" x14ac:dyDescent="0.35">
      <c r="B308" s="87">
        <v>43921</v>
      </c>
      <c r="C308" s="71">
        <v>481</v>
      </c>
      <c r="D308" s="129"/>
      <c r="E308" s="88"/>
      <c r="F308" s="122"/>
    </row>
    <row r="309" spans="2:6" x14ac:dyDescent="0.35">
      <c r="B309" s="87">
        <v>43951</v>
      </c>
      <c r="C309" s="71">
        <v>491</v>
      </c>
      <c r="D309" s="129" t="s">
        <v>2</v>
      </c>
      <c r="E309" s="223">
        <v>9.25</v>
      </c>
      <c r="F309" s="184">
        <v>43966</v>
      </c>
    </row>
    <row r="310" spans="2:6" x14ac:dyDescent="0.35">
      <c r="B310" s="87">
        <v>43982</v>
      </c>
      <c r="C310" s="71">
        <v>508</v>
      </c>
      <c r="D310" s="129"/>
      <c r="E310" s="224"/>
      <c r="F310" s="122"/>
    </row>
    <row r="311" spans="2:6" x14ac:dyDescent="0.35">
      <c r="B311" s="87">
        <v>44012</v>
      </c>
      <c r="C311" s="71">
        <v>515</v>
      </c>
      <c r="D311" s="129"/>
      <c r="E311" s="224"/>
      <c r="F311" s="122"/>
    </row>
    <row r="312" spans="2:6" x14ac:dyDescent="0.35">
      <c r="B312" s="87">
        <v>44043</v>
      </c>
      <c r="C312" s="71">
        <v>503</v>
      </c>
      <c r="D312" s="129"/>
      <c r="E312" s="224"/>
      <c r="F312" s="122"/>
    </row>
    <row r="313" spans="2:6" x14ac:dyDescent="0.35">
      <c r="B313" s="87">
        <v>44074</v>
      </c>
      <c r="C313" s="71">
        <v>513</v>
      </c>
      <c r="D313" s="129"/>
      <c r="E313" s="224"/>
      <c r="F313" s="122"/>
    </row>
    <row r="314" spans="2:6" x14ac:dyDescent="0.35">
      <c r="B314" s="87">
        <v>44104</v>
      </c>
      <c r="C314" s="71">
        <v>510</v>
      </c>
      <c r="D314" s="129"/>
      <c r="E314" s="224"/>
      <c r="F314" s="122"/>
    </row>
    <row r="315" spans="2:6" x14ac:dyDescent="0.35">
      <c r="B315" s="87">
        <v>44135</v>
      </c>
      <c r="C315" s="71">
        <v>489</v>
      </c>
      <c r="D315" s="129" t="s">
        <v>2</v>
      </c>
      <c r="E315" s="223">
        <v>4</v>
      </c>
      <c r="F315" s="184">
        <v>44151</v>
      </c>
    </row>
    <row r="316" spans="2:6" x14ac:dyDescent="0.35">
      <c r="B316" s="87">
        <v>44165</v>
      </c>
      <c r="C316" s="71">
        <v>526</v>
      </c>
      <c r="D316" s="129"/>
      <c r="E316" s="88"/>
      <c r="F316" s="122"/>
    </row>
    <row r="317" spans="2:6" x14ac:dyDescent="0.35">
      <c r="B317" s="93">
        <v>44196</v>
      </c>
      <c r="C317" s="73">
        <v>537</v>
      </c>
      <c r="D317" s="130"/>
      <c r="E317" s="131"/>
      <c r="F317" s="76"/>
    </row>
    <row r="318" spans="2:6" x14ac:dyDescent="0.35">
      <c r="B318" s="83">
        <v>44227</v>
      </c>
      <c r="C318" s="69">
        <v>528</v>
      </c>
      <c r="D318" s="128"/>
      <c r="E318" s="242"/>
      <c r="F318" s="121"/>
    </row>
    <row r="319" spans="2:6" x14ac:dyDescent="0.35">
      <c r="B319" s="87">
        <v>44255</v>
      </c>
      <c r="C319" s="71">
        <v>527</v>
      </c>
      <c r="D319" s="129"/>
      <c r="E319" s="243"/>
      <c r="F319" s="122"/>
    </row>
    <row r="320" spans="2:6" x14ac:dyDescent="0.35">
      <c r="B320" s="87">
        <v>44286</v>
      </c>
      <c r="C320" s="71">
        <v>545</v>
      </c>
      <c r="D320" s="129"/>
      <c r="E320" s="243"/>
      <c r="F320" s="122"/>
    </row>
    <row r="321" spans="2:6" x14ac:dyDescent="0.35">
      <c r="B321" s="87">
        <v>44316</v>
      </c>
      <c r="C321" s="71">
        <v>553</v>
      </c>
      <c r="D321" s="129" t="s">
        <v>2</v>
      </c>
      <c r="E321" s="244">
        <v>8</v>
      </c>
      <c r="F321" s="184">
        <v>44330</v>
      </c>
    </row>
    <row r="322" spans="2:6" x14ac:dyDescent="0.35">
      <c r="B322" s="87">
        <v>44347</v>
      </c>
      <c r="C322" s="71">
        <v>553</v>
      </c>
      <c r="D322" s="129"/>
      <c r="E322" s="243"/>
      <c r="F322" s="122"/>
    </row>
    <row r="323" spans="2:6" x14ac:dyDescent="0.35">
      <c r="B323" s="87">
        <v>44377</v>
      </c>
      <c r="C323" s="108">
        <v>566</v>
      </c>
      <c r="D323" s="129"/>
      <c r="E323" s="243"/>
      <c r="F323" s="122"/>
    </row>
    <row r="324" spans="2:6" x14ac:dyDescent="0.35">
      <c r="B324" s="87">
        <v>44408</v>
      </c>
      <c r="C324" s="108">
        <v>573</v>
      </c>
      <c r="D324" s="129"/>
      <c r="E324" s="243"/>
      <c r="F324" s="122"/>
    </row>
    <row r="325" spans="2:6" x14ac:dyDescent="0.35">
      <c r="B325" s="87">
        <v>44439</v>
      </c>
      <c r="C325" s="108">
        <v>592</v>
      </c>
      <c r="D325" s="129"/>
      <c r="E325" s="243"/>
      <c r="F325" s="122"/>
    </row>
    <row r="326" spans="2:6" x14ac:dyDescent="0.35">
      <c r="B326" s="87">
        <v>44469</v>
      </c>
      <c r="C326" s="108">
        <v>577</v>
      </c>
      <c r="D326" s="129"/>
      <c r="E326" s="243"/>
      <c r="F326" s="122"/>
    </row>
    <row r="327" spans="2:6" x14ac:dyDescent="0.35">
      <c r="B327" s="87">
        <v>44500</v>
      </c>
      <c r="C327" s="71">
        <v>588</v>
      </c>
      <c r="D327" s="129" t="s">
        <v>2</v>
      </c>
      <c r="E327" s="244">
        <v>4</v>
      </c>
      <c r="F327" s="184">
        <v>44515</v>
      </c>
    </row>
    <row r="328" spans="2:6" x14ac:dyDescent="0.35">
      <c r="B328" s="87">
        <v>44530</v>
      </c>
      <c r="C328" s="71">
        <v>590</v>
      </c>
      <c r="D328" s="129"/>
      <c r="E328" s="243"/>
      <c r="F328" s="122"/>
    </row>
    <row r="329" spans="2:6" x14ac:dyDescent="0.35">
      <c r="B329" s="93">
        <v>44561</v>
      </c>
      <c r="C329" s="73">
        <v>604</v>
      </c>
      <c r="D329" s="130"/>
      <c r="E329" s="245"/>
      <c r="F329" s="76"/>
    </row>
    <row r="330" spans="2:6" x14ac:dyDescent="0.35">
      <c r="B330" s="83">
        <v>44592</v>
      </c>
      <c r="C330" s="69">
        <v>581</v>
      </c>
      <c r="D330" s="128"/>
      <c r="E330" s="246"/>
      <c r="F330" s="121"/>
    </row>
    <row r="331" spans="2:6" x14ac:dyDescent="0.35">
      <c r="B331" s="87">
        <v>44620</v>
      </c>
      <c r="C331" s="71">
        <v>566</v>
      </c>
      <c r="D331" s="129"/>
      <c r="E331" s="88"/>
      <c r="F331" s="122"/>
    </row>
    <row r="332" spans="2:6" x14ac:dyDescent="0.35">
      <c r="B332" s="87">
        <v>44651</v>
      </c>
      <c r="C332" s="71">
        <v>579</v>
      </c>
      <c r="D332" s="129"/>
      <c r="E332" s="88"/>
      <c r="F332" s="122"/>
    </row>
    <row r="333" spans="2:6" x14ac:dyDescent="0.35">
      <c r="B333" s="87">
        <v>44681</v>
      </c>
      <c r="C333" s="71">
        <v>561</v>
      </c>
      <c r="D333" s="129" t="s">
        <v>2</v>
      </c>
      <c r="E333" s="140">
        <v>7</v>
      </c>
      <c r="F333" s="184">
        <v>44696</v>
      </c>
    </row>
    <row r="334" spans="2:6" x14ac:dyDescent="0.35">
      <c r="B334" s="87">
        <v>44712</v>
      </c>
      <c r="C334" s="71">
        <v>558</v>
      </c>
      <c r="D334" s="129"/>
      <c r="E334" s="88"/>
      <c r="F334" s="122"/>
    </row>
    <row r="335" spans="2:6" x14ac:dyDescent="0.35">
      <c r="B335" s="87">
        <v>44742</v>
      </c>
      <c r="C335" s="71">
        <v>544</v>
      </c>
      <c r="D335" s="129"/>
      <c r="E335" s="88"/>
      <c r="F335" s="122"/>
    </row>
    <row r="336" spans="2:6" x14ac:dyDescent="0.35">
      <c r="B336" s="87">
        <v>44773</v>
      </c>
      <c r="C336" s="71">
        <v>572</v>
      </c>
      <c r="D336" s="129"/>
      <c r="E336" s="88"/>
      <c r="F336" s="122"/>
    </row>
    <row r="337" spans="2:6" x14ac:dyDescent="0.35">
      <c r="B337" s="87">
        <v>44804</v>
      </c>
      <c r="C337" s="71">
        <v>565</v>
      </c>
      <c r="D337" s="129"/>
      <c r="E337" s="88"/>
      <c r="F337" s="122"/>
    </row>
    <row r="338" spans="2:6" x14ac:dyDescent="0.35">
      <c r="B338" s="87">
        <v>44834</v>
      </c>
      <c r="C338" s="71">
        <v>538</v>
      </c>
      <c r="D338" s="129"/>
      <c r="E338" s="88"/>
      <c r="F338" s="122"/>
    </row>
    <row r="339" spans="2:6" x14ac:dyDescent="0.35">
      <c r="B339" s="87">
        <v>44865</v>
      </c>
      <c r="C339" s="71">
        <v>543</v>
      </c>
      <c r="D339" s="129" t="s">
        <v>2</v>
      </c>
      <c r="E339" s="140">
        <v>4</v>
      </c>
      <c r="F339" s="184">
        <v>44880</v>
      </c>
    </row>
    <row r="340" spans="2:6" x14ac:dyDescent="0.35">
      <c r="B340" s="87">
        <v>44895</v>
      </c>
      <c r="C340" s="71">
        <v>557</v>
      </c>
      <c r="D340" s="129"/>
      <c r="E340" s="88"/>
      <c r="F340" s="122"/>
    </row>
    <row r="341" spans="2:6" x14ac:dyDescent="0.35">
      <c r="B341" s="93">
        <v>44926</v>
      </c>
      <c r="C341" s="73">
        <v>540</v>
      </c>
      <c r="D341" s="130"/>
      <c r="E341" s="131"/>
      <c r="F341" s="76"/>
    </row>
    <row r="342" spans="2:6" x14ac:dyDescent="0.35">
      <c r="B342" s="83">
        <v>44957</v>
      </c>
      <c r="C342" s="69">
        <v>558</v>
      </c>
      <c r="D342" s="128"/>
      <c r="E342" s="84"/>
      <c r="F342" s="121"/>
    </row>
    <row r="343" spans="2:6" x14ac:dyDescent="0.35">
      <c r="B343" s="87">
        <v>44985</v>
      </c>
      <c r="C343" s="71">
        <v>555</v>
      </c>
      <c r="D343" s="129"/>
      <c r="E343" s="88"/>
      <c r="F343" s="122"/>
    </row>
    <row r="344" spans="2:6" x14ac:dyDescent="0.35">
      <c r="B344" s="87">
        <v>45016</v>
      </c>
      <c r="C344" s="71">
        <v>560</v>
      </c>
      <c r="D344" s="129"/>
      <c r="E344" s="88"/>
      <c r="F344" s="122"/>
    </row>
    <row r="345" spans="2:6" x14ac:dyDescent="0.35">
      <c r="B345" s="87">
        <v>45046</v>
      </c>
      <c r="C345" s="71">
        <v>557</v>
      </c>
      <c r="D345" s="129" t="s">
        <v>2</v>
      </c>
      <c r="E345" s="140">
        <v>8</v>
      </c>
      <c r="F345" s="184">
        <v>45061</v>
      </c>
    </row>
    <row r="346" spans="2:6" x14ac:dyDescent="0.35">
      <c r="B346" s="87">
        <v>45077</v>
      </c>
      <c r="C346" s="71">
        <v>558</v>
      </c>
      <c r="D346" s="129"/>
      <c r="E346" s="88"/>
      <c r="F346" s="122"/>
    </row>
    <row r="347" spans="2:6" x14ac:dyDescent="0.35">
      <c r="B347" s="87">
        <v>45107</v>
      </c>
      <c r="C347" s="71">
        <v>565</v>
      </c>
      <c r="D347" s="129"/>
      <c r="E347" s="88"/>
      <c r="F347" s="122"/>
    </row>
    <row r="348" spans="2:6" x14ac:dyDescent="0.35">
      <c r="B348" s="87">
        <v>45138</v>
      </c>
      <c r="C348" s="71">
        <v>570</v>
      </c>
      <c r="D348" s="129"/>
      <c r="E348" s="88"/>
      <c r="F348" s="122"/>
    </row>
    <row r="349" spans="2:6" x14ac:dyDescent="0.35">
      <c r="B349" s="87">
        <v>45169</v>
      </c>
      <c r="C349" s="71">
        <v>567</v>
      </c>
      <c r="D349" s="129"/>
      <c r="E349" s="88"/>
      <c r="F349" s="122"/>
    </row>
    <row r="350" spans="2:6" x14ac:dyDescent="0.35">
      <c r="B350" s="87">
        <v>45199</v>
      </c>
      <c r="C350" s="71">
        <v>563</v>
      </c>
      <c r="D350" s="129"/>
      <c r="E350" s="88"/>
      <c r="F350" s="122"/>
    </row>
    <row r="351" spans="2:6" x14ac:dyDescent="0.35">
      <c r="B351" s="87">
        <v>45230</v>
      </c>
      <c r="C351" s="71">
        <v>546</v>
      </c>
      <c r="D351" s="129" t="s">
        <v>2</v>
      </c>
      <c r="E351" s="140">
        <v>4</v>
      </c>
      <c r="F351" s="184">
        <v>45245</v>
      </c>
    </row>
    <row r="352" spans="2:6" x14ac:dyDescent="0.35">
      <c r="B352" s="87">
        <v>45260</v>
      </c>
      <c r="C352" s="71">
        <v>566</v>
      </c>
      <c r="D352" s="129"/>
      <c r="E352" s="88"/>
      <c r="F352" s="122"/>
    </row>
    <row r="353" spans="2:6" x14ac:dyDescent="0.35">
      <c r="B353" s="87">
        <v>45291</v>
      </c>
      <c r="C353" s="71">
        <v>583</v>
      </c>
      <c r="D353" s="129"/>
      <c r="E353" s="151"/>
      <c r="F353" s="122"/>
    </row>
    <row r="354" spans="2:6" x14ac:dyDescent="0.35">
      <c r="B354" s="251"/>
      <c r="C354" s="98"/>
      <c r="D354" s="129"/>
      <c r="E354" s="88"/>
      <c r="F354" s="122"/>
    </row>
    <row r="355" spans="2:6" x14ac:dyDescent="0.35">
      <c r="B355" s="83">
        <v>45322</v>
      </c>
      <c r="C355" s="69">
        <v>584</v>
      </c>
      <c r="D355" s="128"/>
      <c r="E355" s="84"/>
      <c r="F355" s="121"/>
    </row>
    <row r="356" spans="2:6" x14ac:dyDescent="0.35">
      <c r="B356" s="87">
        <v>45351</v>
      </c>
      <c r="C356" s="71">
        <v>602</v>
      </c>
      <c r="D356" s="129"/>
      <c r="E356" s="88"/>
      <c r="F356" s="122"/>
    </row>
    <row r="357" spans="2:6" x14ac:dyDescent="0.35">
      <c r="B357" s="87">
        <v>45382</v>
      </c>
      <c r="C357" s="71">
        <v>614</v>
      </c>
      <c r="D357" s="129"/>
      <c r="E357" s="88"/>
      <c r="F357" s="122"/>
    </row>
    <row r="358" spans="2:6" x14ac:dyDescent="0.35">
      <c r="B358" s="87">
        <v>45412</v>
      </c>
      <c r="C358" s="71">
        <v>598</v>
      </c>
      <c r="D358" s="129" t="s">
        <v>2</v>
      </c>
      <c r="E358" s="140">
        <v>9.5</v>
      </c>
      <c r="F358" s="122"/>
    </row>
    <row r="359" spans="2:6" x14ac:dyDescent="0.35">
      <c r="B359" s="87">
        <v>45443</v>
      </c>
      <c r="C359" s="71">
        <v>608</v>
      </c>
      <c r="D359" s="129"/>
      <c r="E359" s="88"/>
      <c r="F359" s="122"/>
    </row>
    <row r="360" spans="2:6" x14ac:dyDescent="0.35">
      <c r="B360" s="87">
        <v>45473</v>
      </c>
      <c r="C360" s="71">
        <v>619</v>
      </c>
      <c r="D360" s="129"/>
      <c r="E360" s="88"/>
      <c r="F360" s="122"/>
    </row>
    <row r="361" spans="2:6" x14ac:dyDescent="0.35">
      <c r="B361" s="87">
        <v>45504</v>
      </c>
      <c r="C361" s="71">
        <v>618</v>
      </c>
      <c r="D361" s="129"/>
      <c r="E361" s="88"/>
      <c r="F361" s="122"/>
    </row>
    <row r="362" spans="2:6" x14ac:dyDescent="0.35">
      <c r="B362" s="87">
        <v>45535</v>
      </c>
      <c r="C362" s="71">
        <v>623</v>
      </c>
      <c r="D362" s="129"/>
      <c r="E362" s="88"/>
      <c r="F362" s="122"/>
    </row>
    <row r="363" spans="2:6" x14ac:dyDescent="0.35">
      <c r="B363" s="87">
        <v>45565</v>
      </c>
      <c r="C363" s="71">
        <v>624</v>
      </c>
      <c r="D363" s="129"/>
      <c r="E363" s="88"/>
      <c r="F363" s="122"/>
    </row>
    <row r="364" spans="2:6" x14ac:dyDescent="0.35">
      <c r="B364" s="87">
        <v>45596</v>
      </c>
      <c r="C364" s="71">
        <v>623</v>
      </c>
      <c r="D364" s="129" t="s">
        <v>2</v>
      </c>
      <c r="E364" s="151">
        <v>4</v>
      </c>
      <c r="F364" s="122"/>
    </row>
    <row r="365" spans="2:6" x14ac:dyDescent="0.35">
      <c r="B365" s="87">
        <v>45626</v>
      </c>
      <c r="C365" s="71">
        <v>640</v>
      </c>
      <c r="D365" s="129"/>
      <c r="E365" s="88"/>
      <c r="F365" s="122"/>
    </row>
    <row r="366" spans="2:6" x14ac:dyDescent="0.35">
      <c r="B366" s="87">
        <v>45657</v>
      </c>
      <c r="C366" s="71">
        <v>638</v>
      </c>
      <c r="D366" s="129"/>
      <c r="E366" s="88"/>
      <c r="F366" s="122"/>
    </row>
    <row r="367" spans="2:6" x14ac:dyDescent="0.35">
      <c r="B367" s="93"/>
      <c r="C367" s="74"/>
      <c r="D367" s="130"/>
      <c r="E367" s="131"/>
      <c r="F367" s="76"/>
    </row>
    <row r="368" spans="2:6" x14ac:dyDescent="0.35">
      <c r="B368" s="83">
        <v>45688</v>
      </c>
      <c r="C368" s="69">
        <v>652</v>
      </c>
      <c r="D368" s="128"/>
      <c r="E368" s="84"/>
      <c r="F368" s="121"/>
    </row>
    <row r="369" spans="2:6" x14ac:dyDescent="0.35">
      <c r="B369" s="87">
        <v>45716</v>
      </c>
      <c r="C369" s="71">
        <v>649</v>
      </c>
      <c r="D369" s="129"/>
      <c r="E369" s="88"/>
      <c r="F369" s="122"/>
    </row>
    <row r="370" spans="2:6" x14ac:dyDescent="0.35">
      <c r="B370" s="87">
        <v>45747</v>
      </c>
      <c r="C370" s="71">
        <v>621</v>
      </c>
      <c r="D370" s="129"/>
      <c r="E370" s="88"/>
      <c r="F370" s="122"/>
    </row>
    <row r="371" spans="2:6" x14ac:dyDescent="0.35">
      <c r="B371" s="87">
        <v>45777</v>
      </c>
      <c r="C371" s="98"/>
      <c r="D371" s="129"/>
      <c r="E371" s="88"/>
      <c r="F371" s="122"/>
    </row>
    <row r="372" spans="2:6" x14ac:dyDescent="0.35">
      <c r="B372" s="87">
        <v>45808</v>
      </c>
      <c r="C372" s="98"/>
      <c r="D372" s="129"/>
      <c r="E372" s="88"/>
      <c r="F372" s="122"/>
    </row>
    <row r="373" spans="2:6" x14ac:dyDescent="0.35">
      <c r="B373" s="87">
        <v>45838</v>
      </c>
      <c r="C373" s="98"/>
      <c r="D373" s="129"/>
      <c r="E373" s="88"/>
      <c r="F373" s="122"/>
    </row>
    <row r="374" spans="2:6" x14ac:dyDescent="0.35">
      <c r="B374" s="87">
        <v>45869</v>
      </c>
      <c r="C374" s="98"/>
      <c r="D374" s="129"/>
      <c r="E374" s="88"/>
      <c r="F374" s="122"/>
    </row>
    <row r="375" spans="2:6" x14ac:dyDescent="0.35">
      <c r="B375" s="87">
        <v>45900</v>
      </c>
      <c r="C375" s="98"/>
      <c r="D375" s="129"/>
      <c r="E375" s="88"/>
      <c r="F375" s="122"/>
    </row>
    <row r="376" spans="2:6" x14ac:dyDescent="0.35">
      <c r="B376" s="87">
        <v>45930</v>
      </c>
      <c r="C376" s="98"/>
      <c r="D376" s="129"/>
      <c r="E376" s="88"/>
      <c r="F376" s="122"/>
    </row>
    <row r="377" spans="2:6" x14ac:dyDescent="0.35">
      <c r="B377" s="87">
        <v>45961</v>
      </c>
      <c r="C377" s="98"/>
      <c r="D377" s="129"/>
      <c r="E377" s="88"/>
      <c r="F377" s="122"/>
    </row>
    <row r="378" spans="2:6" x14ac:dyDescent="0.35">
      <c r="B378" s="87">
        <v>45991</v>
      </c>
      <c r="C378" s="98"/>
      <c r="D378" s="129"/>
      <c r="E378" s="88"/>
      <c r="F378" s="122"/>
    </row>
    <row r="379" spans="2:6" x14ac:dyDescent="0.35">
      <c r="B379" s="93">
        <v>46022</v>
      </c>
      <c r="C379" s="74"/>
      <c r="D379" s="130"/>
      <c r="E379" s="131"/>
      <c r="F379" s="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80"/>
  <sheetViews>
    <sheetView zoomScaleNormal="100" workbookViewId="0">
      <pane ySplit="5" topLeftCell="A349" activePane="bottomLeft" state="frozen"/>
      <selection pane="bottomLeft" activeCell="C371" sqref="C371"/>
    </sheetView>
  </sheetViews>
  <sheetFormatPr defaultColWidth="9.140625" defaultRowHeight="17.25" x14ac:dyDescent="0.35"/>
  <cols>
    <col min="1" max="1" width="9.140625" style="65"/>
    <col min="2" max="2" width="11.7109375" style="124" customWidth="1"/>
    <col min="3" max="3" width="20.28515625" style="196" customWidth="1"/>
    <col min="4" max="4" width="11.5703125" style="124" customWidth="1"/>
    <col min="5" max="5" width="25.28515625" style="102" customWidth="1"/>
    <col min="6" max="6" width="12.85546875" style="65" customWidth="1"/>
    <col min="7" max="13" width="9.140625" style="65"/>
    <col min="14" max="14" width="10.7109375" style="65" bestFit="1" customWidth="1"/>
    <col min="15" max="16384" width="9.140625" style="65"/>
  </cols>
  <sheetData>
    <row r="2" spans="2:14" x14ac:dyDescent="0.35">
      <c r="B2" s="162" t="s">
        <v>5</v>
      </c>
      <c r="C2" s="187"/>
      <c r="D2" s="165"/>
      <c r="E2" s="180"/>
      <c r="F2" s="166"/>
      <c r="G2" s="70"/>
    </row>
    <row r="3" spans="2:14" x14ac:dyDescent="0.35">
      <c r="B3" s="167" t="s">
        <v>7</v>
      </c>
      <c r="C3" s="188"/>
      <c r="D3" s="170"/>
      <c r="E3" s="181"/>
      <c r="F3" s="171"/>
    </row>
    <row r="4" spans="2:14" x14ac:dyDescent="0.35">
      <c r="B4" s="172"/>
      <c r="C4" s="189"/>
      <c r="D4" s="173"/>
      <c r="E4" s="182"/>
      <c r="F4" s="176"/>
    </row>
    <row r="5" spans="2:14" ht="34.5" x14ac:dyDescent="0.35">
      <c r="B5" s="177" t="s">
        <v>0</v>
      </c>
      <c r="C5" s="190" t="s">
        <v>116</v>
      </c>
      <c r="D5" s="178" t="s">
        <v>1</v>
      </c>
      <c r="E5" s="183" t="s">
        <v>114</v>
      </c>
      <c r="F5" s="179" t="s">
        <v>8</v>
      </c>
      <c r="G5" s="80"/>
      <c r="H5" s="80"/>
      <c r="I5" s="126"/>
      <c r="L5" s="81"/>
      <c r="M5" s="81"/>
      <c r="N5" s="82"/>
    </row>
    <row r="6" spans="2:14" x14ac:dyDescent="0.35">
      <c r="B6" s="83">
        <v>34699</v>
      </c>
      <c r="C6" s="191">
        <v>828</v>
      </c>
      <c r="D6" s="84"/>
      <c r="E6" s="85"/>
      <c r="F6" s="86"/>
      <c r="G6" s="80"/>
      <c r="H6" s="80"/>
      <c r="I6" s="126"/>
      <c r="L6" s="81"/>
      <c r="M6" s="81"/>
      <c r="N6" s="82"/>
    </row>
    <row r="7" spans="2:14" x14ac:dyDescent="0.35">
      <c r="B7" s="87">
        <v>34730</v>
      </c>
      <c r="C7" s="192">
        <v>835</v>
      </c>
      <c r="D7" s="88"/>
      <c r="E7" s="78"/>
      <c r="F7" s="79"/>
      <c r="G7" s="80"/>
      <c r="H7" s="80"/>
      <c r="I7" s="126"/>
      <c r="L7" s="81"/>
      <c r="M7" s="81"/>
      <c r="N7" s="82"/>
    </row>
    <row r="8" spans="2:14" x14ac:dyDescent="0.35">
      <c r="B8" s="87">
        <v>34758</v>
      </c>
      <c r="C8" s="192">
        <v>798</v>
      </c>
      <c r="D8" s="88" t="s">
        <v>41</v>
      </c>
      <c r="E8" s="78"/>
      <c r="F8" s="79"/>
      <c r="G8" s="80"/>
      <c r="H8" s="80"/>
      <c r="I8" s="126"/>
      <c r="L8" s="81"/>
      <c r="M8" s="81"/>
      <c r="N8" s="82"/>
    </row>
    <row r="9" spans="2:14" x14ac:dyDescent="0.35">
      <c r="B9" s="87">
        <v>34789</v>
      </c>
      <c r="C9" s="192">
        <v>805</v>
      </c>
      <c r="D9" s="88"/>
      <c r="E9" s="78"/>
      <c r="F9" s="79"/>
      <c r="G9" s="80"/>
      <c r="H9" s="80"/>
      <c r="I9" s="126"/>
      <c r="L9" s="81"/>
      <c r="M9" s="81"/>
      <c r="N9" s="82"/>
    </row>
    <row r="10" spans="2:14" x14ac:dyDescent="0.35">
      <c r="B10" s="87">
        <v>34819</v>
      </c>
      <c r="C10" s="192">
        <v>823</v>
      </c>
      <c r="D10" s="88"/>
      <c r="E10" s="78"/>
      <c r="F10" s="79"/>
      <c r="G10" s="80"/>
      <c r="H10" s="80"/>
      <c r="I10" s="126"/>
      <c r="L10" s="81"/>
      <c r="M10" s="81"/>
      <c r="N10" s="82"/>
    </row>
    <row r="11" spans="2:14" x14ac:dyDescent="0.35">
      <c r="B11" s="87">
        <v>34850</v>
      </c>
      <c r="C11" s="192">
        <v>859</v>
      </c>
      <c r="D11" s="88"/>
      <c r="E11" s="78"/>
      <c r="F11" s="79"/>
      <c r="G11" s="80"/>
      <c r="H11" s="80"/>
      <c r="I11" s="126"/>
      <c r="L11" s="81"/>
      <c r="M11" s="81"/>
      <c r="N11" s="82"/>
    </row>
    <row r="12" spans="2:14" x14ac:dyDescent="0.35">
      <c r="B12" s="87">
        <v>34880</v>
      </c>
      <c r="C12" s="192">
        <v>831</v>
      </c>
      <c r="D12" s="88"/>
      <c r="E12" s="78"/>
      <c r="F12" s="79"/>
      <c r="G12" s="80"/>
      <c r="H12" s="80"/>
      <c r="I12" s="126"/>
      <c r="L12" s="81"/>
      <c r="M12" s="81"/>
      <c r="N12" s="82"/>
    </row>
    <row r="13" spans="2:14" x14ac:dyDescent="0.35">
      <c r="B13" s="87">
        <v>34911</v>
      </c>
      <c r="C13" s="192">
        <v>849</v>
      </c>
      <c r="D13" s="88"/>
      <c r="E13" s="78"/>
      <c r="F13" s="79"/>
      <c r="G13" s="80"/>
      <c r="H13" s="80"/>
      <c r="I13" s="126"/>
      <c r="L13" s="81"/>
      <c r="M13" s="81"/>
      <c r="N13" s="82"/>
    </row>
    <row r="14" spans="2:14" x14ac:dyDescent="0.35">
      <c r="B14" s="87">
        <v>34942</v>
      </c>
      <c r="C14" s="192">
        <v>824</v>
      </c>
      <c r="D14" s="88" t="s">
        <v>41</v>
      </c>
      <c r="E14" s="78"/>
      <c r="F14" s="79"/>
      <c r="G14" s="80"/>
      <c r="H14" s="80"/>
      <c r="I14" s="126"/>
      <c r="L14" s="81"/>
      <c r="M14" s="81"/>
      <c r="N14" s="82"/>
    </row>
    <row r="15" spans="2:14" x14ac:dyDescent="0.35">
      <c r="B15" s="87">
        <v>34972</v>
      </c>
      <c r="C15" s="192">
        <v>829</v>
      </c>
      <c r="D15" s="88"/>
      <c r="E15" s="78"/>
      <c r="F15" s="79"/>
      <c r="G15" s="80"/>
      <c r="H15" s="80"/>
      <c r="I15" s="126"/>
      <c r="L15" s="81"/>
      <c r="M15" s="81"/>
      <c r="N15" s="82"/>
    </row>
    <row r="16" spans="2:14" x14ac:dyDescent="0.35">
      <c r="B16" s="87">
        <v>35003</v>
      </c>
      <c r="C16" s="192">
        <v>832</v>
      </c>
      <c r="D16" s="88"/>
      <c r="E16" s="78"/>
      <c r="F16" s="79"/>
      <c r="G16" s="80"/>
      <c r="H16" s="80"/>
      <c r="I16" s="126"/>
      <c r="L16" s="81"/>
      <c r="M16" s="81"/>
      <c r="N16" s="82"/>
    </row>
    <row r="17" spans="2:14" x14ac:dyDescent="0.35">
      <c r="B17" s="87">
        <v>35033</v>
      </c>
      <c r="C17" s="192">
        <v>863</v>
      </c>
      <c r="D17" s="88"/>
      <c r="E17" s="78"/>
      <c r="F17" s="79"/>
      <c r="G17" s="80"/>
      <c r="H17" s="80"/>
      <c r="I17" s="126"/>
      <c r="L17" s="81"/>
      <c r="M17" s="81"/>
      <c r="N17" s="82"/>
    </row>
    <row r="18" spans="2:14" x14ac:dyDescent="0.35">
      <c r="B18" s="87">
        <v>35064</v>
      </c>
      <c r="C18" s="192">
        <v>871</v>
      </c>
      <c r="D18" s="88"/>
      <c r="E18" s="78"/>
      <c r="F18" s="79"/>
      <c r="G18" s="80"/>
      <c r="H18" s="80"/>
      <c r="I18" s="126"/>
      <c r="L18" s="81"/>
      <c r="M18" s="81"/>
      <c r="N18" s="82"/>
    </row>
    <row r="19" spans="2:14" x14ac:dyDescent="0.35">
      <c r="B19" s="87">
        <v>35095</v>
      </c>
      <c r="C19" s="192">
        <v>879</v>
      </c>
      <c r="D19" s="88"/>
      <c r="E19" s="78"/>
      <c r="F19" s="79"/>
      <c r="G19" s="80"/>
      <c r="H19" s="80"/>
      <c r="I19" s="126"/>
      <c r="L19" s="81"/>
      <c r="M19" s="81"/>
      <c r="N19" s="82"/>
    </row>
    <row r="20" spans="2:14" x14ac:dyDescent="0.35">
      <c r="B20" s="87">
        <v>35123</v>
      </c>
      <c r="C20" s="192">
        <v>829</v>
      </c>
      <c r="D20" s="88" t="s">
        <v>41</v>
      </c>
      <c r="E20" s="78"/>
      <c r="F20" s="79"/>
      <c r="G20" s="80"/>
      <c r="H20" s="80"/>
      <c r="I20" s="126"/>
      <c r="L20" s="81"/>
      <c r="M20" s="81"/>
      <c r="N20" s="82"/>
    </row>
    <row r="21" spans="2:14" x14ac:dyDescent="0.35">
      <c r="B21" s="87">
        <v>35155</v>
      </c>
      <c r="C21" s="192">
        <v>825</v>
      </c>
      <c r="D21" s="88"/>
      <c r="E21" s="78"/>
      <c r="F21" s="79"/>
      <c r="G21" s="80"/>
      <c r="H21" s="80"/>
      <c r="I21" s="126"/>
      <c r="L21" s="81"/>
      <c r="M21" s="81"/>
      <c r="N21" s="82"/>
    </row>
    <row r="22" spans="2:14" x14ac:dyDescent="0.35">
      <c r="B22" s="87">
        <v>35185</v>
      </c>
      <c r="C22" s="192">
        <v>847</v>
      </c>
      <c r="D22" s="88"/>
      <c r="E22" s="78"/>
      <c r="F22" s="79"/>
      <c r="G22" s="80"/>
      <c r="H22" s="80"/>
      <c r="I22" s="126"/>
      <c r="L22" s="81"/>
      <c r="M22" s="81"/>
      <c r="N22" s="82"/>
    </row>
    <row r="23" spans="2:14" x14ac:dyDescent="0.35">
      <c r="B23" s="87">
        <v>35216</v>
      </c>
      <c r="C23" s="192">
        <v>849</v>
      </c>
      <c r="D23" s="88"/>
      <c r="E23" s="78"/>
      <c r="F23" s="79"/>
      <c r="G23" s="80"/>
      <c r="H23" s="80"/>
      <c r="I23" s="126"/>
      <c r="L23" s="81"/>
      <c r="M23" s="81"/>
      <c r="N23" s="82"/>
    </row>
    <row r="24" spans="2:14" x14ac:dyDescent="0.35">
      <c r="B24" s="87">
        <v>35246</v>
      </c>
      <c r="C24" s="192">
        <v>864</v>
      </c>
      <c r="D24" s="88"/>
      <c r="E24" s="78"/>
      <c r="F24" s="79"/>
      <c r="G24" s="80"/>
      <c r="H24" s="80"/>
      <c r="I24" s="126"/>
      <c r="L24" s="81"/>
      <c r="M24" s="81"/>
      <c r="N24" s="82"/>
    </row>
    <row r="25" spans="2:14" x14ac:dyDescent="0.35">
      <c r="B25" s="87">
        <v>35277</v>
      </c>
      <c r="C25" s="192">
        <v>866</v>
      </c>
      <c r="D25" s="88"/>
      <c r="E25" s="78"/>
      <c r="F25" s="79"/>
      <c r="G25" s="80"/>
      <c r="H25" s="80"/>
      <c r="I25" s="126"/>
      <c r="L25" s="81"/>
      <c r="M25" s="81"/>
      <c r="N25" s="82"/>
    </row>
    <row r="26" spans="2:14" x14ac:dyDescent="0.35">
      <c r="B26" s="87">
        <v>35308</v>
      </c>
      <c r="C26" s="192">
        <v>839</v>
      </c>
      <c r="D26" s="88" t="s">
        <v>41</v>
      </c>
      <c r="E26" s="78"/>
      <c r="F26" s="79"/>
      <c r="G26" s="80"/>
      <c r="H26" s="80"/>
      <c r="I26" s="126"/>
      <c r="L26" s="81"/>
      <c r="M26" s="81"/>
      <c r="N26" s="82"/>
    </row>
    <row r="27" spans="2:14" x14ac:dyDescent="0.35">
      <c r="B27" s="87">
        <v>35338</v>
      </c>
      <c r="C27" s="192">
        <v>861</v>
      </c>
      <c r="D27" s="88"/>
      <c r="E27" s="78"/>
      <c r="F27" s="79"/>
      <c r="G27" s="80"/>
      <c r="H27" s="80"/>
      <c r="I27" s="126"/>
      <c r="L27" s="81"/>
      <c r="M27" s="81"/>
      <c r="N27" s="82"/>
    </row>
    <row r="28" spans="2:14" x14ac:dyDescent="0.35">
      <c r="B28" s="87">
        <v>35369</v>
      </c>
      <c r="C28" s="192">
        <v>873</v>
      </c>
      <c r="D28" s="88"/>
      <c r="E28" s="78"/>
      <c r="F28" s="79"/>
      <c r="G28" s="80"/>
      <c r="H28" s="80"/>
      <c r="I28" s="126"/>
      <c r="L28" s="81"/>
      <c r="M28" s="81"/>
      <c r="N28" s="82"/>
    </row>
    <row r="29" spans="2:14" x14ac:dyDescent="0.35">
      <c r="B29" s="87">
        <v>35399</v>
      </c>
      <c r="C29" s="192">
        <v>899</v>
      </c>
      <c r="D29" s="88"/>
      <c r="E29" s="78"/>
      <c r="F29" s="79"/>
      <c r="G29" s="80"/>
      <c r="H29" s="80"/>
      <c r="I29" s="126"/>
      <c r="L29" s="81"/>
      <c r="M29" s="81"/>
      <c r="N29" s="82"/>
    </row>
    <row r="30" spans="2:14" x14ac:dyDescent="0.35">
      <c r="B30" s="87">
        <v>35430</v>
      </c>
      <c r="C30" s="192">
        <v>900</v>
      </c>
      <c r="D30" s="88"/>
      <c r="E30" s="78"/>
      <c r="F30" s="79"/>
      <c r="G30" s="80"/>
      <c r="H30" s="80"/>
      <c r="I30" s="126"/>
      <c r="L30" s="81"/>
      <c r="M30" s="81"/>
      <c r="N30" s="82"/>
    </row>
    <row r="31" spans="2:14" x14ac:dyDescent="0.35">
      <c r="B31" s="87">
        <v>35461</v>
      </c>
      <c r="C31" s="192">
        <v>915</v>
      </c>
      <c r="D31" s="88"/>
      <c r="E31" s="78"/>
      <c r="F31" s="79"/>
      <c r="G31" s="80"/>
      <c r="H31" s="80"/>
      <c r="I31" s="126"/>
      <c r="L31" s="81"/>
      <c r="M31" s="81"/>
      <c r="N31" s="82"/>
    </row>
    <row r="32" spans="2:14" x14ac:dyDescent="0.35">
      <c r="B32" s="87">
        <v>35489</v>
      </c>
      <c r="C32" s="192">
        <v>904</v>
      </c>
      <c r="D32" s="88" t="s">
        <v>41</v>
      </c>
      <c r="E32" s="78"/>
      <c r="F32" s="79"/>
      <c r="G32" s="80"/>
      <c r="H32" s="80"/>
      <c r="I32" s="126"/>
      <c r="L32" s="81"/>
      <c r="M32" s="81"/>
      <c r="N32" s="82"/>
    </row>
    <row r="33" spans="2:14" x14ac:dyDescent="0.35">
      <c r="B33" s="87">
        <v>35520</v>
      </c>
      <c r="C33" s="192">
        <v>890</v>
      </c>
      <c r="D33" s="88"/>
      <c r="E33" s="78"/>
      <c r="F33" s="79"/>
      <c r="G33" s="80"/>
      <c r="H33" s="80"/>
      <c r="I33" s="126"/>
      <c r="L33" s="81"/>
      <c r="M33" s="81"/>
      <c r="N33" s="82"/>
    </row>
    <row r="34" spans="2:14" x14ac:dyDescent="0.35">
      <c r="B34" s="87">
        <v>35550</v>
      </c>
      <c r="C34" s="192">
        <v>898</v>
      </c>
      <c r="D34" s="88"/>
      <c r="E34" s="78"/>
      <c r="F34" s="79"/>
      <c r="G34" s="80"/>
      <c r="H34" s="80"/>
      <c r="I34" s="126"/>
      <c r="L34" s="81"/>
      <c r="M34" s="81"/>
      <c r="N34" s="82"/>
    </row>
    <row r="35" spans="2:14" x14ac:dyDescent="0.35">
      <c r="B35" s="87">
        <v>35581</v>
      </c>
      <c r="C35" s="192">
        <v>928</v>
      </c>
      <c r="D35" s="88"/>
      <c r="E35" s="78"/>
      <c r="F35" s="79"/>
      <c r="G35" s="80"/>
      <c r="H35" s="80"/>
      <c r="I35" s="126"/>
      <c r="L35" s="81"/>
      <c r="M35" s="81"/>
      <c r="N35" s="82"/>
    </row>
    <row r="36" spans="2:14" x14ac:dyDescent="0.35">
      <c r="B36" s="87">
        <v>35611</v>
      </c>
      <c r="C36" s="192">
        <v>942</v>
      </c>
      <c r="D36" s="88"/>
      <c r="E36" s="78"/>
      <c r="F36" s="79"/>
      <c r="G36" s="80"/>
      <c r="H36" s="80"/>
      <c r="I36" s="126"/>
      <c r="L36" s="81"/>
      <c r="M36" s="81"/>
      <c r="N36" s="82"/>
    </row>
    <row r="37" spans="2:14" x14ac:dyDescent="0.35">
      <c r="B37" s="87">
        <v>35642</v>
      </c>
      <c r="C37" s="192">
        <v>961</v>
      </c>
      <c r="D37" s="88"/>
      <c r="E37" s="78"/>
      <c r="F37" s="79"/>
      <c r="G37" s="80"/>
      <c r="H37" s="80"/>
      <c r="I37" s="126"/>
      <c r="L37" s="81"/>
      <c r="M37" s="81"/>
      <c r="N37" s="82"/>
    </row>
    <row r="38" spans="2:14" x14ac:dyDescent="0.35">
      <c r="B38" s="87">
        <v>35673</v>
      </c>
      <c r="C38" s="192">
        <v>924</v>
      </c>
      <c r="D38" s="88" t="s">
        <v>41</v>
      </c>
      <c r="E38" s="78"/>
      <c r="F38" s="79"/>
      <c r="G38" s="80"/>
      <c r="H38" s="80"/>
      <c r="I38" s="126"/>
      <c r="L38" s="81"/>
      <c r="M38" s="81"/>
      <c r="N38" s="82"/>
    </row>
    <row r="39" spans="2:14" x14ac:dyDescent="0.35">
      <c r="B39" s="87">
        <v>35703</v>
      </c>
      <c r="C39" s="192">
        <v>957</v>
      </c>
      <c r="D39" s="88"/>
      <c r="E39" s="78"/>
      <c r="F39" s="79"/>
      <c r="G39" s="80"/>
      <c r="H39" s="80"/>
      <c r="I39" s="126"/>
      <c r="L39" s="81"/>
      <c r="M39" s="81"/>
      <c r="N39" s="82"/>
    </row>
    <row r="40" spans="2:14" x14ac:dyDescent="0.35">
      <c r="B40" s="87">
        <v>35734</v>
      </c>
      <c r="C40" s="192">
        <v>964</v>
      </c>
      <c r="D40" s="88"/>
      <c r="E40" s="78"/>
      <c r="F40" s="79"/>
      <c r="G40" s="80"/>
      <c r="H40" s="80"/>
      <c r="I40" s="126"/>
      <c r="L40" s="81"/>
      <c r="M40" s="81"/>
      <c r="N40" s="82"/>
    </row>
    <row r="41" spans="2:14" x14ac:dyDescent="0.35">
      <c r="B41" s="87">
        <v>35764</v>
      </c>
      <c r="C41" s="192">
        <v>969</v>
      </c>
      <c r="D41" s="88"/>
      <c r="E41" s="78"/>
      <c r="F41" s="79"/>
      <c r="G41" s="80"/>
      <c r="H41" s="80"/>
      <c r="I41" s="126"/>
      <c r="L41" s="81"/>
      <c r="M41" s="81"/>
      <c r="N41" s="82"/>
    </row>
    <row r="42" spans="2:14" x14ac:dyDescent="0.35">
      <c r="B42" s="87">
        <v>35795</v>
      </c>
      <c r="C42" s="192">
        <v>983</v>
      </c>
      <c r="D42" s="88"/>
      <c r="E42" s="78"/>
      <c r="F42" s="79"/>
      <c r="G42" s="80"/>
      <c r="H42" s="80"/>
      <c r="I42" s="126"/>
      <c r="L42" s="81"/>
      <c r="M42" s="81"/>
      <c r="N42" s="82"/>
    </row>
    <row r="43" spans="2:14" x14ac:dyDescent="0.35">
      <c r="B43" s="87">
        <v>35826</v>
      </c>
      <c r="C43" s="192">
        <v>997</v>
      </c>
      <c r="D43" s="88"/>
      <c r="E43" s="78"/>
      <c r="F43" s="79"/>
      <c r="G43" s="80"/>
      <c r="H43" s="80"/>
      <c r="I43" s="126"/>
      <c r="L43" s="81"/>
      <c r="M43" s="81"/>
      <c r="N43" s="82"/>
    </row>
    <row r="44" spans="2:14" x14ac:dyDescent="0.35">
      <c r="B44" s="87">
        <v>35854</v>
      </c>
      <c r="C44" s="192">
        <v>969</v>
      </c>
      <c r="D44" s="88" t="s">
        <v>41</v>
      </c>
      <c r="E44" s="78"/>
      <c r="F44" s="79"/>
      <c r="G44" s="80"/>
      <c r="H44" s="80"/>
      <c r="I44" s="126"/>
      <c r="L44" s="81"/>
      <c r="M44" s="81"/>
      <c r="N44" s="82"/>
    </row>
    <row r="45" spans="2:14" x14ac:dyDescent="0.35">
      <c r="B45" s="87">
        <v>35885</v>
      </c>
      <c r="C45" s="192">
        <v>986</v>
      </c>
      <c r="D45" s="88"/>
      <c r="E45" s="78"/>
      <c r="F45" s="79"/>
      <c r="G45" s="80"/>
      <c r="H45" s="80"/>
      <c r="I45" s="126"/>
      <c r="L45" s="81"/>
      <c r="M45" s="81"/>
      <c r="N45" s="82"/>
    </row>
    <row r="46" spans="2:14" x14ac:dyDescent="0.35">
      <c r="B46" s="87">
        <v>35915</v>
      </c>
      <c r="C46" s="192">
        <v>999</v>
      </c>
      <c r="D46" s="88"/>
      <c r="E46" s="78"/>
      <c r="F46" s="79"/>
      <c r="G46" s="80"/>
      <c r="H46" s="80"/>
      <c r="I46" s="126"/>
      <c r="L46" s="81"/>
      <c r="M46" s="81"/>
      <c r="N46" s="82"/>
    </row>
    <row r="47" spans="2:14" x14ac:dyDescent="0.35">
      <c r="B47" s="87">
        <v>35946</v>
      </c>
      <c r="C47" s="192">
        <v>1020</v>
      </c>
      <c r="D47" s="88"/>
      <c r="E47" s="78"/>
      <c r="F47" s="79"/>
      <c r="G47" s="80"/>
      <c r="H47" s="80"/>
      <c r="I47" s="126"/>
      <c r="L47" s="81"/>
      <c r="M47" s="81"/>
      <c r="N47" s="82"/>
    </row>
    <row r="48" spans="2:14" x14ac:dyDescent="0.35">
      <c r="B48" s="87">
        <v>35976</v>
      </c>
      <c r="C48" s="192">
        <v>1022</v>
      </c>
      <c r="D48" s="88"/>
      <c r="E48" s="78"/>
      <c r="F48" s="79"/>
      <c r="G48" s="80"/>
      <c r="H48" s="80"/>
      <c r="I48" s="126"/>
      <c r="L48" s="81"/>
      <c r="M48" s="81"/>
      <c r="N48" s="82"/>
    </row>
    <row r="49" spans="2:14" x14ac:dyDescent="0.35">
      <c r="B49" s="87">
        <v>36007</v>
      </c>
      <c r="C49" s="192">
        <v>1033</v>
      </c>
      <c r="D49" s="88"/>
      <c r="E49" s="78"/>
      <c r="F49" s="79"/>
      <c r="G49" s="80"/>
      <c r="H49" s="80"/>
      <c r="I49" s="126"/>
      <c r="L49" s="81"/>
      <c r="M49" s="81"/>
      <c r="N49" s="82"/>
    </row>
    <row r="50" spans="2:14" x14ac:dyDescent="0.35">
      <c r="B50" s="87">
        <v>36038</v>
      </c>
      <c r="C50" s="192">
        <v>1008</v>
      </c>
      <c r="D50" s="88" t="s">
        <v>41</v>
      </c>
      <c r="E50" s="78"/>
      <c r="F50" s="79"/>
      <c r="G50" s="80"/>
      <c r="H50" s="80"/>
      <c r="I50" s="126"/>
      <c r="L50" s="81"/>
      <c r="M50" s="81"/>
      <c r="N50" s="82"/>
    </row>
    <row r="51" spans="2:14" x14ac:dyDescent="0.35">
      <c r="B51" s="87">
        <v>36068</v>
      </c>
      <c r="C51" s="192">
        <v>1018</v>
      </c>
      <c r="D51" s="88"/>
      <c r="E51" s="78"/>
      <c r="F51" s="79"/>
      <c r="G51" s="80"/>
      <c r="H51" s="80"/>
      <c r="I51" s="126"/>
      <c r="L51" s="81"/>
      <c r="M51" s="81"/>
      <c r="N51" s="82"/>
    </row>
    <row r="52" spans="2:14" x14ac:dyDescent="0.35">
      <c r="B52" s="87">
        <v>36099</v>
      </c>
      <c r="C52" s="192">
        <v>1006</v>
      </c>
      <c r="D52" s="88"/>
      <c r="E52" s="78"/>
      <c r="F52" s="79"/>
      <c r="G52" s="80"/>
      <c r="H52" s="80"/>
      <c r="I52" s="126"/>
      <c r="L52" s="81"/>
      <c r="M52" s="81"/>
      <c r="N52" s="82"/>
    </row>
    <row r="53" spans="2:14" x14ac:dyDescent="0.35">
      <c r="B53" s="87">
        <v>36129</v>
      </c>
      <c r="C53" s="192">
        <v>1042</v>
      </c>
      <c r="D53" s="88"/>
      <c r="E53" s="78"/>
      <c r="F53" s="79"/>
      <c r="G53" s="80"/>
      <c r="H53" s="80"/>
      <c r="I53" s="126"/>
      <c r="L53" s="81"/>
      <c r="M53" s="81"/>
      <c r="N53" s="82"/>
    </row>
    <row r="54" spans="2:14" x14ac:dyDescent="0.35">
      <c r="B54" s="87">
        <v>36160</v>
      </c>
      <c r="C54" s="192">
        <v>1062</v>
      </c>
      <c r="D54" s="88"/>
      <c r="E54" s="78"/>
      <c r="F54" s="79"/>
      <c r="G54" s="80"/>
      <c r="H54" s="80"/>
      <c r="I54" s="126"/>
      <c r="L54" s="81"/>
      <c r="M54" s="81"/>
      <c r="N54" s="82"/>
    </row>
    <row r="55" spans="2:14" x14ac:dyDescent="0.35">
      <c r="B55" s="87">
        <v>36191</v>
      </c>
      <c r="C55" s="192">
        <v>1080</v>
      </c>
      <c r="D55" s="88"/>
      <c r="E55" s="78"/>
      <c r="F55" s="79"/>
      <c r="G55" s="80"/>
      <c r="H55" s="80"/>
      <c r="I55" s="126"/>
      <c r="L55" s="81"/>
      <c r="M55" s="81"/>
      <c r="N55" s="82"/>
    </row>
    <row r="56" spans="2:14" x14ac:dyDescent="0.35">
      <c r="B56" s="87">
        <v>36219</v>
      </c>
      <c r="C56" s="192">
        <v>1045</v>
      </c>
      <c r="D56" s="88" t="s">
        <v>41</v>
      </c>
      <c r="E56" s="78"/>
      <c r="F56" s="79"/>
      <c r="G56" s="80"/>
      <c r="H56" s="80"/>
      <c r="I56" s="126"/>
      <c r="L56" s="81"/>
      <c r="M56" s="81"/>
      <c r="N56" s="82"/>
    </row>
    <row r="57" spans="2:14" x14ac:dyDescent="0.35">
      <c r="B57" s="87">
        <v>36250</v>
      </c>
      <c r="C57" s="192">
        <v>1056</v>
      </c>
      <c r="D57" s="88"/>
      <c r="E57" s="78"/>
      <c r="F57" s="79"/>
      <c r="G57" s="80"/>
      <c r="H57" s="80"/>
      <c r="I57" s="126"/>
      <c r="L57" s="81"/>
      <c r="M57" s="81"/>
      <c r="N57" s="82"/>
    </row>
    <row r="58" spans="2:14" x14ac:dyDescent="0.35">
      <c r="B58" s="87">
        <v>36280</v>
      </c>
      <c r="C58" s="192">
        <v>1079</v>
      </c>
      <c r="D58" s="88"/>
      <c r="E58" s="78"/>
      <c r="F58" s="79"/>
      <c r="G58" s="80"/>
      <c r="H58" s="80"/>
      <c r="I58" s="126"/>
      <c r="L58" s="81"/>
      <c r="M58" s="81"/>
      <c r="N58" s="82"/>
    </row>
    <row r="59" spans="2:14" x14ac:dyDescent="0.35">
      <c r="B59" s="87">
        <v>36311</v>
      </c>
      <c r="C59" s="192">
        <v>1064</v>
      </c>
      <c r="D59" s="88"/>
      <c r="E59" s="78"/>
      <c r="F59" s="79"/>
      <c r="G59" s="80"/>
      <c r="H59" s="80"/>
      <c r="I59" s="126"/>
      <c r="L59" s="81"/>
      <c r="M59" s="81"/>
      <c r="N59" s="82"/>
    </row>
    <row r="60" spans="2:14" x14ac:dyDescent="0.35">
      <c r="B60" s="87">
        <v>36341</v>
      </c>
      <c r="C60" s="192">
        <v>1068</v>
      </c>
      <c r="D60" s="88"/>
      <c r="E60" s="78"/>
      <c r="F60" s="79"/>
      <c r="G60" s="80"/>
      <c r="H60" s="80"/>
      <c r="I60" s="126"/>
      <c r="L60" s="81"/>
      <c r="M60" s="81"/>
      <c r="N60" s="82"/>
    </row>
    <row r="61" spans="2:14" x14ac:dyDescent="0.35">
      <c r="B61" s="87">
        <v>36372</v>
      </c>
      <c r="C61" s="192">
        <v>1068</v>
      </c>
      <c r="D61" s="88"/>
      <c r="E61" s="78"/>
      <c r="F61" s="79"/>
      <c r="G61" s="80"/>
      <c r="H61" s="80"/>
      <c r="I61" s="126"/>
      <c r="L61" s="81"/>
      <c r="M61" s="81"/>
      <c r="N61" s="82"/>
    </row>
    <row r="62" spans="2:14" x14ac:dyDescent="0.35">
      <c r="B62" s="87">
        <v>36403</v>
      </c>
      <c r="C62" s="192">
        <v>1051</v>
      </c>
      <c r="D62" s="88" t="s">
        <v>41</v>
      </c>
      <c r="E62" s="78"/>
      <c r="F62" s="79"/>
      <c r="G62" s="80"/>
      <c r="H62" s="80"/>
      <c r="I62" s="126"/>
      <c r="L62" s="81"/>
      <c r="M62" s="81"/>
      <c r="N62" s="82"/>
    </row>
    <row r="63" spans="2:14" x14ac:dyDescent="0.35">
      <c r="B63" s="87">
        <v>36433</v>
      </c>
      <c r="C63" s="192">
        <v>1017</v>
      </c>
      <c r="D63" s="88"/>
      <c r="E63" s="78"/>
      <c r="F63" s="79"/>
      <c r="G63" s="80"/>
      <c r="H63" s="80"/>
      <c r="I63" s="126"/>
      <c r="L63" s="81"/>
      <c r="M63" s="81"/>
      <c r="N63" s="82"/>
    </row>
    <row r="64" spans="2:14" x14ac:dyDescent="0.35">
      <c r="B64" s="87">
        <v>36464</v>
      </c>
      <c r="C64" s="192">
        <v>1030</v>
      </c>
      <c r="D64" s="88"/>
      <c r="E64" s="78"/>
      <c r="F64" s="79"/>
      <c r="G64" s="80"/>
      <c r="H64" s="80"/>
      <c r="I64" s="126"/>
      <c r="L64" s="81"/>
      <c r="M64" s="81"/>
      <c r="N64" s="82"/>
    </row>
    <row r="65" spans="2:14" x14ac:dyDescent="0.35">
      <c r="B65" s="87">
        <v>36494</v>
      </c>
      <c r="C65" s="192">
        <v>1053</v>
      </c>
      <c r="D65" s="88"/>
      <c r="E65" s="78"/>
      <c r="F65" s="79"/>
      <c r="G65" s="80"/>
      <c r="H65" s="80"/>
      <c r="I65" s="126"/>
      <c r="L65" s="81"/>
      <c r="M65" s="81"/>
      <c r="N65" s="82"/>
    </row>
    <row r="66" spans="2:14" x14ac:dyDescent="0.35">
      <c r="B66" s="87">
        <v>36525</v>
      </c>
      <c r="C66" s="192">
        <v>1047</v>
      </c>
      <c r="D66" s="88"/>
      <c r="E66" s="78"/>
      <c r="F66" s="79"/>
      <c r="G66" s="80"/>
      <c r="H66" s="80"/>
      <c r="I66" s="126"/>
      <c r="L66" s="81"/>
      <c r="M66" s="81"/>
      <c r="N66" s="82"/>
    </row>
    <row r="67" spans="2:14" x14ac:dyDescent="0.35">
      <c r="B67" s="87">
        <v>36556</v>
      </c>
      <c r="C67" s="192">
        <v>1037</v>
      </c>
      <c r="D67" s="88"/>
      <c r="E67" s="78"/>
      <c r="F67" s="79"/>
      <c r="G67" s="80"/>
      <c r="H67" s="80"/>
      <c r="I67" s="126"/>
      <c r="L67" s="81"/>
      <c r="M67" s="81"/>
      <c r="N67" s="82"/>
    </row>
    <row r="68" spans="2:14" x14ac:dyDescent="0.35">
      <c r="B68" s="87">
        <v>36584</v>
      </c>
      <c r="C68" s="192">
        <v>1006</v>
      </c>
      <c r="D68" s="88" t="s">
        <v>41</v>
      </c>
      <c r="E68" s="78"/>
      <c r="F68" s="79"/>
      <c r="G68" s="80"/>
      <c r="H68" s="80"/>
      <c r="I68" s="126"/>
      <c r="L68" s="81"/>
      <c r="M68" s="81"/>
      <c r="N68" s="82"/>
    </row>
    <row r="69" spans="2:14" x14ac:dyDescent="0.35">
      <c r="B69" s="87">
        <v>36616</v>
      </c>
      <c r="C69" s="192">
        <v>1028</v>
      </c>
      <c r="D69" s="88"/>
      <c r="E69" s="78"/>
      <c r="F69" s="79"/>
      <c r="G69" s="80"/>
      <c r="H69" s="80"/>
      <c r="I69" s="126"/>
      <c r="L69" s="81"/>
      <c r="M69" s="81"/>
      <c r="N69" s="82"/>
    </row>
    <row r="70" spans="2:14" x14ac:dyDescent="0.35">
      <c r="B70" s="87">
        <v>36646</v>
      </c>
      <c r="C70" s="192">
        <v>1033</v>
      </c>
      <c r="D70" s="88"/>
      <c r="E70" s="78"/>
      <c r="F70" s="79"/>
      <c r="G70" s="80"/>
      <c r="H70" s="80"/>
      <c r="I70" s="126"/>
      <c r="L70" s="81"/>
      <c r="M70" s="81"/>
      <c r="N70" s="82"/>
    </row>
    <row r="71" spans="2:14" x14ac:dyDescent="0.35">
      <c r="B71" s="87">
        <v>36677</v>
      </c>
      <c r="C71" s="192">
        <v>1034</v>
      </c>
      <c r="D71" s="88"/>
      <c r="E71" s="78"/>
      <c r="F71" s="79"/>
      <c r="G71" s="80"/>
      <c r="H71" s="80"/>
      <c r="I71" s="126"/>
      <c r="L71" s="81"/>
      <c r="M71" s="81"/>
      <c r="N71" s="82"/>
    </row>
    <row r="72" spans="2:14" x14ac:dyDescent="0.35">
      <c r="B72" s="87">
        <v>36707</v>
      </c>
      <c r="C72" s="192">
        <v>1036</v>
      </c>
      <c r="D72" s="88"/>
      <c r="E72" s="78"/>
      <c r="F72" s="79"/>
      <c r="G72" s="80"/>
      <c r="H72" s="80"/>
      <c r="I72" s="126"/>
      <c r="L72" s="81"/>
      <c r="M72" s="81"/>
      <c r="N72" s="82"/>
    </row>
    <row r="73" spans="2:14" x14ac:dyDescent="0.35">
      <c r="B73" s="87">
        <v>36738</v>
      </c>
      <c r="C73" s="192">
        <v>1037</v>
      </c>
      <c r="D73" s="88"/>
      <c r="E73" s="78"/>
      <c r="F73" s="79"/>
      <c r="G73" s="80"/>
      <c r="H73" s="80"/>
      <c r="I73" s="126"/>
      <c r="L73" s="81"/>
      <c r="M73" s="81"/>
      <c r="N73" s="82"/>
    </row>
    <row r="74" spans="2:14" x14ac:dyDescent="0.35">
      <c r="B74" s="87">
        <v>36769</v>
      </c>
      <c r="C74" s="192">
        <v>998</v>
      </c>
      <c r="D74" s="88" t="s">
        <v>41</v>
      </c>
      <c r="E74" s="78"/>
      <c r="F74" s="79"/>
      <c r="G74" s="80"/>
      <c r="H74" s="80"/>
      <c r="I74" s="126"/>
      <c r="L74" s="81"/>
      <c r="M74" s="81"/>
      <c r="N74" s="82"/>
    </row>
    <row r="75" spans="2:14" x14ac:dyDescent="0.35">
      <c r="B75" s="87">
        <v>36799</v>
      </c>
      <c r="C75" s="192">
        <v>1016</v>
      </c>
      <c r="D75" s="88"/>
      <c r="E75" s="78"/>
      <c r="F75" s="79"/>
      <c r="G75" s="80"/>
      <c r="H75" s="80"/>
      <c r="I75" s="126"/>
      <c r="L75" s="81"/>
      <c r="M75" s="81"/>
      <c r="N75" s="82"/>
    </row>
    <row r="76" spans="2:14" x14ac:dyDescent="0.35">
      <c r="B76" s="87">
        <v>36830</v>
      </c>
      <c r="C76" s="192">
        <v>1030</v>
      </c>
      <c r="D76" s="88"/>
      <c r="E76" s="78"/>
      <c r="F76" s="79"/>
      <c r="G76" s="80"/>
      <c r="H76" s="80"/>
      <c r="I76" s="126"/>
      <c r="L76" s="81"/>
      <c r="M76" s="81"/>
      <c r="N76" s="82"/>
    </row>
    <row r="77" spans="2:14" x14ac:dyDescent="0.35">
      <c r="B77" s="87">
        <v>36860</v>
      </c>
      <c r="C77" s="192">
        <v>1063</v>
      </c>
      <c r="D77" s="88"/>
      <c r="E77" s="78"/>
      <c r="F77" s="79"/>
      <c r="G77" s="80"/>
      <c r="H77" s="80"/>
      <c r="I77" s="126"/>
      <c r="L77" s="81"/>
      <c r="M77" s="81"/>
      <c r="N77" s="82"/>
    </row>
    <row r="78" spans="2:14" x14ac:dyDescent="0.35">
      <c r="B78" s="87">
        <v>36891</v>
      </c>
      <c r="C78" s="192">
        <v>1069</v>
      </c>
      <c r="D78" s="88"/>
      <c r="E78" s="78"/>
      <c r="F78" s="79"/>
      <c r="G78" s="80"/>
      <c r="H78" s="80"/>
      <c r="I78" s="126"/>
      <c r="L78" s="81"/>
      <c r="M78" s="81"/>
      <c r="N78" s="82"/>
    </row>
    <row r="79" spans="2:14" x14ac:dyDescent="0.35">
      <c r="B79" s="87">
        <v>36922</v>
      </c>
      <c r="C79" s="192">
        <v>1066</v>
      </c>
      <c r="D79" s="88"/>
      <c r="E79" s="78"/>
      <c r="F79" s="79"/>
      <c r="G79" s="80"/>
      <c r="H79" s="80"/>
      <c r="I79" s="126"/>
      <c r="L79" s="81"/>
      <c r="M79" s="81"/>
      <c r="N79" s="82"/>
    </row>
    <row r="80" spans="2:14" x14ac:dyDescent="0.35">
      <c r="B80" s="87">
        <v>36950</v>
      </c>
      <c r="C80" s="192">
        <v>1044</v>
      </c>
      <c r="D80" s="88" t="s">
        <v>41</v>
      </c>
      <c r="E80" s="78"/>
      <c r="F80" s="79"/>
      <c r="G80" s="80"/>
      <c r="H80" s="80"/>
      <c r="I80" s="126"/>
      <c r="L80" s="81"/>
      <c r="M80" s="81"/>
      <c r="N80" s="82"/>
    </row>
    <row r="81" spans="2:14" x14ac:dyDescent="0.35">
      <c r="B81" s="87">
        <v>36981</v>
      </c>
      <c r="C81" s="192">
        <v>1041</v>
      </c>
      <c r="D81" s="88"/>
      <c r="E81" s="78"/>
      <c r="F81" s="79"/>
      <c r="G81" s="80"/>
      <c r="H81" s="80"/>
      <c r="I81" s="126"/>
      <c r="L81" s="81"/>
      <c r="M81" s="81"/>
      <c r="N81" s="82"/>
    </row>
    <row r="82" spans="2:14" x14ac:dyDescent="0.35">
      <c r="B82" s="87">
        <v>37011</v>
      </c>
      <c r="C82" s="192">
        <v>1042</v>
      </c>
      <c r="D82" s="88"/>
      <c r="E82" s="78"/>
      <c r="F82" s="79"/>
      <c r="G82" s="80"/>
      <c r="H82" s="80"/>
      <c r="I82" s="126"/>
      <c r="L82" s="81"/>
      <c r="M82" s="81"/>
      <c r="N82" s="82"/>
    </row>
    <row r="83" spans="2:14" x14ac:dyDescent="0.35">
      <c r="B83" s="87">
        <v>37042</v>
      </c>
      <c r="C83" s="192">
        <v>1047</v>
      </c>
      <c r="D83" s="88"/>
      <c r="E83" s="78"/>
      <c r="F83" s="79"/>
      <c r="G83" s="80"/>
      <c r="H83" s="80"/>
      <c r="I83" s="126"/>
      <c r="L83" s="81"/>
      <c r="M83" s="81"/>
      <c r="N83" s="82"/>
    </row>
    <row r="84" spans="2:14" x14ac:dyDescent="0.35">
      <c r="B84" s="87">
        <v>37072</v>
      </c>
      <c r="C84" s="192">
        <v>1049</v>
      </c>
      <c r="D84" s="88"/>
      <c r="E84" s="78"/>
      <c r="F84" s="79"/>
      <c r="G84" s="80"/>
      <c r="H84" s="80"/>
      <c r="I84" s="126"/>
      <c r="L84" s="81"/>
      <c r="M84" s="81"/>
      <c r="N84" s="82"/>
    </row>
    <row r="85" spans="2:14" x14ac:dyDescent="0.35">
      <c r="B85" s="87">
        <v>37103</v>
      </c>
      <c r="C85" s="192">
        <v>1072</v>
      </c>
      <c r="D85" s="88"/>
      <c r="E85" s="78"/>
      <c r="F85" s="79"/>
      <c r="G85" s="80"/>
      <c r="H85" s="80"/>
      <c r="I85" s="126"/>
      <c r="L85" s="81"/>
      <c r="M85" s="81"/>
      <c r="N85" s="82"/>
    </row>
    <row r="86" spans="2:14" x14ac:dyDescent="0.35">
      <c r="B86" s="87">
        <v>37134</v>
      </c>
      <c r="C86" s="192">
        <v>1025</v>
      </c>
      <c r="D86" s="88" t="s">
        <v>41</v>
      </c>
      <c r="E86" s="78"/>
      <c r="F86" s="79"/>
      <c r="G86" s="80"/>
      <c r="H86" s="80"/>
      <c r="I86" s="126"/>
      <c r="L86" s="81"/>
      <c r="M86" s="81"/>
      <c r="N86" s="82"/>
    </row>
    <row r="87" spans="2:14" x14ac:dyDescent="0.35">
      <c r="B87" s="87">
        <v>37164</v>
      </c>
      <c r="C87" s="192">
        <v>1014</v>
      </c>
      <c r="D87" s="88"/>
      <c r="E87" s="78"/>
      <c r="F87" s="79"/>
      <c r="G87" s="80"/>
      <c r="H87" s="80"/>
      <c r="I87" s="126"/>
      <c r="L87" s="81"/>
      <c r="M87" s="81"/>
      <c r="N87" s="82"/>
    </row>
    <row r="88" spans="2:14" x14ac:dyDescent="0.35">
      <c r="B88" s="87">
        <v>37195</v>
      </c>
      <c r="C88" s="192">
        <v>1051</v>
      </c>
      <c r="D88" s="88"/>
      <c r="E88" s="78"/>
      <c r="F88" s="79"/>
      <c r="G88" s="80"/>
      <c r="H88" s="80"/>
      <c r="I88" s="126"/>
      <c r="L88" s="81"/>
      <c r="M88" s="81"/>
      <c r="N88" s="82"/>
    </row>
    <row r="89" spans="2:14" x14ac:dyDescent="0.35">
      <c r="B89" s="87">
        <v>37225</v>
      </c>
      <c r="C89" s="192">
        <v>1067</v>
      </c>
      <c r="D89" s="88"/>
      <c r="E89" s="78"/>
      <c r="F89" s="79"/>
      <c r="G89" s="80"/>
      <c r="H89" s="80"/>
      <c r="I89" s="126"/>
      <c r="L89" s="81"/>
      <c r="M89" s="81"/>
      <c r="N89" s="82"/>
    </row>
    <row r="90" spans="2:14" x14ac:dyDescent="0.35">
      <c r="B90" s="87">
        <v>37256</v>
      </c>
      <c r="C90" s="192">
        <v>1055</v>
      </c>
      <c r="D90" s="88"/>
      <c r="E90" s="78"/>
      <c r="F90" s="79"/>
      <c r="G90" s="80"/>
      <c r="H90" s="80"/>
      <c r="I90" s="126"/>
      <c r="L90" s="81"/>
      <c r="M90" s="81"/>
      <c r="N90" s="82"/>
    </row>
    <row r="91" spans="2:14" x14ac:dyDescent="0.35">
      <c r="B91" s="87">
        <v>37287</v>
      </c>
      <c r="C91" s="192">
        <v>1066</v>
      </c>
      <c r="D91" s="88"/>
      <c r="E91" s="78"/>
      <c r="F91" s="79"/>
      <c r="G91" s="80"/>
      <c r="H91" s="80"/>
      <c r="I91" s="126"/>
      <c r="L91" s="81"/>
      <c r="M91" s="81"/>
      <c r="N91" s="82"/>
    </row>
    <row r="92" spans="2:14" x14ac:dyDescent="0.35">
      <c r="B92" s="87">
        <v>37315</v>
      </c>
      <c r="C92" s="192">
        <v>1020</v>
      </c>
      <c r="D92" s="88" t="s">
        <v>2</v>
      </c>
      <c r="E92" s="78"/>
      <c r="F92" s="79"/>
      <c r="G92" s="80"/>
      <c r="H92" s="80"/>
      <c r="I92" s="126"/>
      <c r="L92" s="81"/>
      <c r="M92" s="81"/>
      <c r="N92" s="82"/>
    </row>
    <row r="93" spans="2:14" x14ac:dyDescent="0.35">
      <c r="B93" s="87">
        <v>37346</v>
      </c>
      <c r="C93" s="192">
        <v>1029</v>
      </c>
      <c r="D93" s="88"/>
      <c r="E93" s="78"/>
      <c r="F93" s="79"/>
      <c r="G93" s="80"/>
      <c r="H93" s="80"/>
      <c r="I93" s="126"/>
      <c r="L93" s="81"/>
      <c r="M93" s="81"/>
      <c r="N93" s="82"/>
    </row>
    <row r="94" spans="2:14" x14ac:dyDescent="0.35">
      <c r="B94" s="87">
        <v>37376</v>
      </c>
      <c r="C94" s="192">
        <v>1046</v>
      </c>
      <c r="D94" s="88"/>
      <c r="E94" s="78"/>
      <c r="F94" s="79"/>
      <c r="G94" s="80"/>
      <c r="H94" s="80"/>
      <c r="I94" s="126"/>
      <c r="L94" s="81"/>
      <c r="M94" s="81"/>
      <c r="N94" s="82"/>
    </row>
    <row r="95" spans="2:14" x14ac:dyDescent="0.35">
      <c r="B95" s="87">
        <v>37407</v>
      </c>
      <c r="C95" s="192">
        <v>1046</v>
      </c>
      <c r="D95" s="88"/>
      <c r="E95" s="78"/>
      <c r="F95" s="79"/>
      <c r="G95" s="80"/>
      <c r="H95" s="80"/>
      <c r="I95" s="126"/>
      <c r="L95" s="81"/>
      <c r="M95" s="81"/>
      <c r="N95" s="82"/>
    </row>
    <row r="96" spans="2:14" x14ac:dyDescent="0.35">
      <c r="B96" s="87">
        <v>37437</v>
      </c>
      <c r="C96" s="192">
        <v>1050</v>
      </c>
      <c r="D96" s="88"/>
      <c r="E96" s="78"/>
      <c r="F96" s="79"/>
      <c r="G96" s="80"/>
      <c r="H96" s="80"/>
      <c r="I96" s="126"/>
      <c r="L96" s="81"/>
      <c r="M96" s="81"/>
      <c r="N96" s="82"/>
    </row>
    <row r="97" spans="2:14" x14ac:dyDescent="0.35">
      <c r="B97" s="87">
        <v>37468</v>
      </c>
      <c r="C97" s="192">
        <v>1035</v>
      </c>
      <c r="D97" s="88"/>
      <c r="E97" s="78"/>
      <c r="F97" s="79"/>
      <c r="G97" s="80"/>
      <c r="H97" s="80"/>
      <c r="I97" s="126"/>
      <c r="L97" s="81"/>
      <c r="M97" s="81"/>
      <c r="N97" s="82"/>
    </row>
    <row r="98" spans="2:14" x14ac:dyDescent="0.35">
      <c r="B98" s="87">
        <v>37499</v>
      </c>
      <c r="C98" s="192">
        <v>1027</v>
      </c>
      <c r="D98" s="88" t="s">
        <v>2</v>
      </c>
      <c r="E98" s="78"/>
      <c r="F98" s="79"/>
      <c r="G98" s="80"/>
      <c r="H98" s="80"/>
      <c r="I98" s="126"/>
      <c r="L98" s="81"/>
      <c r="M98" s="81"/>
      <c r="N98" s="82"/>
    </row>
    <row r="99" spans="2:14" x14ac:dyDescent="0.35">
      <c r="B99" s="87">
        <v>37529</v>
      </c>
      <c r="C99" s="192">
        <v>1032</v>
      </c>
      <c r="D99" s="88"/>
      <c r="E99" s="78"/>
      <c r="F99" s="79"/>
      <c r="G99" s="80"/>
      <c r="H99" s="80"/>
      <c r="I99" s="126"/>
      <c r="L99" s="81"/>
      <c r="M99" s="81"/>
      <c r="N99" s="82"/>
    </row>
    <row r="100" spans="2:14" x14ac:dyDescent="0.35">
      <c r="B100" s="87">
        <v>37560</v>
      </c>
      <c r="C100" s="192">
        <v>1026</v>
      </c>
      <c r="D100" s="88"/>
      <c r="E100" s="78"/>
      <c r="F100" s="79"/>
      <c r="G100" s="80"/>
      <c r="H100" s="80"/>
      <c r="I100" s="126"/>
      <c r="L100" s="81"/>
      <c r="M100" s="81"/>
      <c r="N100" s="82"/>
    </row>
    <row r="101" spans="2:14" x14ac:dyDescent="0.35">
      <c r="B101" s="87">
        <v>37590</v>
      </c>
      <c r="C101" s="192">
        <v>1033</v>
      </c>
      <c r="D101" s="72"/>
      <c r="E101" s="78"/>
      <c r="F101" s="79"/>
      <c r="G101" s="80"/>
      <c r="H101" s="80"/>
      <c r="I101" s="126"/>
      <c r="L101" s="81"/>
      <c r="M101" s="81"/>
      <c r="N101" s="82"/>
    </row>
    <row r="102" spans="2:14" x14ac:dyDescent="0.35">
      <c r="B102" s="87">
        <v>37621</v>
      </c>
      <c r="C102" s="192">
        <v>1046</v>
      </c>
      <c r="D102" s="88"/>
      <c r="E102" s="78"/>
      <c r="F102" s="79"/>
      <c r="G102" s="80"/>
      <c r="H102" s="80"/>
      <c r="I102" s="126"/>
      <c r="L102" s="81"/>
      <c r="M102" s="81"/>
      <c r="N102" s="82"/>
    </row>
    <row r="103" spans="2:14" x14ac:dyDescent="0.35">
      <c r="B103" s="87">
        <v>37652</v>
      </c>
      <c r="C103" s="192">
        <v>1043</v>
      </c>
      <c r="D103" s="88"/>
      <c r="E103" s="78"/>
      <c r="F103" s="79"/>
      <c r="G103" s="80"/>
      <c r="H103" s="80"/>
      <c r="I103" s="126"/>
      <c r="L103" s="81"/>
      <c r="M103" s="81"/>
      <c r="N103" s="82"/>
    </row>
    <row r="104" spans="2:14" x14ac:dyDescent="0.35">
      <c r="B104" s="87">
        <v>37680</v>
      </c>
      <c r="C104" s="192">
        <v>1011</v>
      </c>
      <c r="D104" s="88" t="s">
        <v>2</v>
      </c>
      <c r="E104" s="78"/>
      <c r="F104" s="79"/>
      <c r="G104" s="80"/>
      <c r="H104" s="80"/>
      <c r="I104" s="126"/>
      <c r="L104" s="81"/>
      <c r="M104" s="81"/>
      <c r="N104" s="82"/>
    </row>
    <row r="105" spans="2:14" x14ac:dyDescent="0.35">
      <c r="B105" s="87">
        <v>37711</v>
      </c>
      <c r="C105" s="192">
        <v>1008</v>
      </c>
      <c r="D105" s="88"/>
      <c r="E105" s="78"/>
      <c r="F105" s="79"/>
      <c r="G105" s="80"/>
      <c r="H105" s="80"/>
      <c r="I105" s="126"/>
      <c r="L105" s="81"/>
      <c r="M105" s="81"/>
      <c r="N105" s="82"/>
    </row>
    <row r="106" spans="2:14" x14ac:dyDescent="0.35">
      <c r="B106" s="87">
        <v>37741</v>
      </c>
      <c r="C106" s="192">
        <v>1036</v>
      </c>
      <c r="D106" s="88"/>
      <c r="E106" s="78"/>
      <c r="F106" s="79"/>
      <c r="G106" s="80"/>
      <c r="H106" s="80"/>
      <c r="I106" s="126"/>
      <c r="L106" s="81"/>
      <c r="M106" s="81"/>
      <c r="N106" s="82"/>
    </row>
    <row r="107" spans="2:14" x14ac:dyDescent="0.35">
      <c r="B107" s="87">
        <v>37772</v>
      </c>
      <c r="C107" s="192">
        <v>1076</v>
      </c>
      <c r="D107" s="88"/>
      <c r="E107" s="78"/>
      <c r="F107" s="79"/>
      <c r="G107" s="80"/>
      <c r="H107" s="80"/>
      <c r="I107" s="126"/>
      <c r="L107" s="81"/>
      <c r="M107" s="81"/>
      <c r="N107" s="82"/>
    </row>
    <row r="108" spans="2:14" x14ac:dyDescent="0.35">
      <c r="B108" s="87">
        <v>37802</v>
      </c>
      <c r="C108" s="192">
        <v>1084</v>
      </c>
      <c r="D108" s="88"/>
      <c r="E108" s="78"/>
      <c r="F108" s="79"/>
      <c r="G108" s="80"/>
      <c r="H108" s="80"/>
      <c r="I108" s="126"/>
      <c r="L108" s="81"/>
      <c r="M108" s="81"/>
      <c r="N108" s="82"/>
    </row>
    <row r="109" spans="2:14" x14ac:dyDescent="0.35">
      <c r="B109" s="87">
        <v>37833</v>
      </c>
      <c r="C109" s="192">
        <v>1087</v>
      </c>
      <c r="D109" s="88"/>
      <c r="E109" s="78"/>
      <c r="F109" s="79"/>
      <c r="G109" s="80"/>
      <c r="H109" s="80"/>
      <c r="I109" s="126"/>
      <c r="L109" s="81"/>
      <c r="M109" s="81"/>
      <c r="N109" s="82"/>
    </row>
    <row r="110" spans="2:14" x14ac:dyDescent="0.35">
      <c r="B110" s="87">
        <v>37864</v>
      </c>
      <c r="C110" s="192">
        <v>1062</v>
      </c>
      <c r="D110" s="88" t="s">
        <v>2</v>
      </c>
      <c r="E110" s="78"/>
      <c r="F110" s="79"/>
      <c r="G110" s="80"/>
      <c r="H110" s="80"/>
      <c r="I110" s="126"/>
      <c r="L110" s="81"/>
      <c r="M110" s="81"/>
      <c r="N110" s="82"/>
    </row>
    <row r="111" spans="2:14" x14ac:dyDescent="0.35">
      <c r="B111" s="87">
        <v>37894</v>
      </c>
      <c r="C111" s="192">
        <v>1075</v>
      </c>
      <c r="D111" s="88"/>
      <c r="E111" s="78"/>
      <c r="F111" s="79"/>
      <c r="G111" s="80"/>
      <c r="H111" s="80"/>
      <c r="I111" s="126"/>
      <c r="L111" s="81"/>
      <c r="M111" s="81"/>
      <c r="N111" s="82"/>
    </row>
    <row r="112" spans="2:14" x14ac:dyDescent="0.35">
      <c r="B112" s="87">
        <v>37925</v>
      </c>
      <c r="C112" s="192">
        <v>1074</v>
      </c>
      <c r="D112" s="88"/>
      <c r="E112" s="78"/>
      <c r="F112" s="79"/>
      <c r="G112" s="80"/>
      <c r="H112" s="80"/>
      <c r="I112" s="126"/>
      <c r="L112" s="81"/>
      <c r="M112" s="81"/>
      <c r="N112" s="82"/>
    </row>
    <row r="113" spans="2:14" x14ac:dyDescent="0.35">
      <c r="B113" s="87">
        <v>37955</v>
      </c>
      <c r="C113" s="192">
        <v>1081</v>
      </c>
      <c r="D113" s="72"/>
      <c r="E113" s="78"/>
      <c r="F113" s="79"/>
      <c r="G113" s="80"/>
      <c r="H113" s="80"/>
      <c r="I113" s="126"/>
      <c r="L113" s="81"/>
      <c r="M113" s="81"/>
      <c r="N113" s="82"/>
    </row>
    <row r="114" spans="2:14" x14ac:dyDescent="0.35">
      <c r="B114" s="87">
        <v>37986</v>
      </c>
      <c r="C114" s="192">
        <v>1108</v>
      </c>
      <c r="D114" s="88"/>
      <c r="E114" s="78"/>
      <c r="F114" s="79"/>
      <c r="G114" s="80"/>
      <c r="H114" s="80"/>
      <c r="I114" s="126"/>
      <c r="L114" s="81"/>
      <c r="M114" s="81"/>
      <c r="N114" s="82"/>
    </row>
    <row r="115" spans="2:14" x14ac:dyDescent="0.35">
      <c r="B115" s="87">
        <v>38017</v>
      </c>
      <c r="C115" s="192">
        <v>1109</v>
      </c>
      <c r="D115" s="88"/>
      <c r="E115" s="78"/>
      <c r="F115" s="79"/>
      <c r="G115" s="80"/>
      <c r="H115" s="80"/>
      <c r="I115" s="126"/>
      <c r="L115" s="81"/>
      <c r="M115" s="81"/>
      <c r="N115" s="82"/>
    </row>
    <row r="116" spans="2:14" x14ac:dyDescent="0.35">
      <c r="B116" s="87">
        <v>38046</v>
      </c>
      <c r="C116" s="192">
        <v>1090</v>
      </c>
      <c r="D116" s="88" t="s">
        <v>2</v>
      </c>
      <c r="E116" s="78"/>
      <c r="F116" s="79"/>
      <c r="G116" s="80"/>
      <c r="H116" s="80"/>
      <c r="I116" s="126"/>
      <c r="L116" s="81"/>
      <c r="M116" s="81"/>
      <c r="N116" s="82"/>
    </row>
    <row r="117" spans="2:14" x14ac:dyDescent="0.35">
      <c r="B117" s="87">
        <v>38077</v>
      </c>
      <c r="C117" s="192">
        <v>1096</v>
      </c>
      <c r="D117" s="88"/>
      <c r="E117" s="78"/>
      <c r="F117" s="79"/>
      <c r="G117" s="80"/>
      <c r="H117" s="80"/>
      <c r="I117" s="126"/>
      <c r="L117" s="81"/>
      <c r="M117" s="81"/>
      <c r="N117" s="82"/>
    </row>
    <row r="118" spans="2:14" x14ac:dyDescent="0.35">
      <c r="B118" s="87">
        <v>38107</v>
      </c>
      <c r="C118" s="192">
        <v>1093</v>
      </c>
      <c r="D118" s="88"/>
      <c r="E118" s="78"/>
      <c r="F118" s="79"/>
      <c r="G118" s="80"/>
      <c r="H118" s="80"/>
      <c r="I118" s="126"/>
      <c r="L118" s="81"/>
      <c r="M118" s="81"/>
      <c r="N118" s="82"/>
    </row>
    <row r="119" spans="2:14" x14ac:dyDescent="0.35">
      <c r="B119" s="87">
        <v>38138</v>
      </c>
      <c r="C119" s="192">
        <v>1085</v>
      </c>
      <c r="D119" s="88"/>
      <c r="E119" s="78"/>
      <c r="F119" s="79"/>
      <c r="G119" s="80"/>
      <c r="H119" s="80"/>
      <c r="I119" s="126"/>
      <c r="L119" s="81"/>
      <c r="M119" s="81"/>
      <c r="N119" s="82"/>
    </row>
    <row r="120" spans="2:14" x14ac:dyDescent="0.35">
      <c r="B120" s="87">
        <v>38168</v>
      </c>
      <c r="C120" s="192">
        <v>1093</v>
      </c>
      <c r="D120" s="88"/>
      <c r="E120" s="78"/>
      <c r="F120" s="79"/>
      <c r="G120" s="80"/>
      <c r="H120" s="80"/>
      <c r="I120" s="126"/>
      <c r="L120" s="81"/>
      <c r="M120" s="81"/>
      <c r="N120" s="82"/>
    </row>
    <row r="121" spans="2:14" x14ac:dyDescent="0.35">
      <c r="B121" s="87">
        <v>38199</v>
      </c>
      <c r="C121" s="192">
        <v>1098</v>
      </c>
      <c r="D121" s="88"/>
      <c r="E121" s="78"/>
      <c r="F121" s="79"/>
      <c r="G121" s="80"/>
      <c r="H121" s="80"/>
      <c r="I121" s="126"/>
      <c r="L121" s="81"/>
      <c r="M121" s="81"/>
      <c r="N121" s="82"/>
    </row>
    <row r="122" spans="2:14" x14ac:dyDescent="0.35">
      <c r="B122" s="87">
        <v>38230</v>
      </c>
      <c r="C122" s="192">
        <v>1081</v>
      </c>
      <c r="D122" s="88" t="s">
        <v>2</v>
      </c>
      <c r="E122" s="78"/>
      <c r="F122" s="79"/>
      <c r="G122" s="80"/>
      <c r="H122" s="80"/>
      <c r="I122" s="126"/>
      <c r="L122" s="81"/>
      <c r="M122" s="81"/>
      <c r="N122" s="82"/>
    </row>
    <row r="123" spans="2:14" x14ac:dyDescent="0.35">
      <c r="B123" s="87">
        <v>38260</v>
      </c>
      <c r="C123" s="192">
        <v>1100</v>
      </c>
      <c r="D123" s="88"/>
      <c r="E123" s="78"/>
      <c r="F123" s="79"/>
      <c r="G123" s="80"/>
      <c r="H123" s="80"/>
      <c r="I123" s="126"/>
      <c r="L123" s="81"/>
      <c r="M123" s="81"/>
      <c r="N123" s="82"/>
    </row>
    <row r="124" spans="2:14" x14ac:dyDescent="0.35">
      <c r="B124" s="87">
        <v>38291</v>
      </c>
      <c r="C124" s="192">
        <v>1114</v>
      </c>
      <c r="D124" s="88"/>
      <c r="E124" s="78"/>
      <c r="F124" s="79"/>
      <c r="G124" s="80"/>
      <c r="H124" s="80"/>
      <c r="I124" s="126"/>
      <c r="L124" s="81"/>
      <c r="M124" s="81"/>
      <c r="N124" s="82"/>
    </row>
    <row r="125" spans="2:14" x14ac:dyDescent="0.35">
      <c r="B125" s="87">
        <v>38321</v>
      </c>
      <c r="C125" s="192">
        <v>1137</v>
      </c>
      <c r="D125" s="72"/>
      <c r="E125" s="78"/>
      <c r="F125" s="79"/>
      <c r="G125" s="80"/>
      <c r="H125" s="80"/>
      <c r="I125" s="126"/>
      <c r="L125" s="81"/>
      <c r="M125" s="81"/>
      <c r="N125" s="82"/>
    </row>
    <row r="126" spans="2:14" ht="18" thickBot="1" x14ac:dyDescent="0.4">
      <c r="B126" s="89">
        <v>38352</v>
      </c>
      <c r="C126" s="193">
        <v>1152</v>
      </c>
      <c r="D126" s="90"/>
      <c r="E126" s="91"/>
      <c r="F126" s="92"/>
      <c r="G126" s="80"/>
      <c r="H126" s="80"/>
      <c r="I126" s="126"/>
      <c r="L126" s="81"/>
      <c r="M126" s="81"/>
      <c r="N126" s="82"/>
    </row>
    <row r="127" spans="2:14" x14ac:dyDescent="0.35">
      <c r="B127" s="87">
        <v>38383</v>
      </c>
      <c r="C127" s="192">
        <v>1165</v>
      </c>
      <c r="D127" s="88"/>
      <c r="E127" s="78"/>
      <c r="F127" s="79"/>
      <c r="G127" s="80"/>
      <c r="H127" s="80"/>
      <c r="I127" s="126"/>
      <c r="L127" s="81"/>
      <c r="M127" s="81"/>
      <c r="N127" s="82"/>
    </row>
    <row r="128" spans="2:14" x14ac:dyDescent="0.35">
      <c r="B128" s="87">
        <v>38411</v>
      </c>
      <c r="C128" s="192">
        <v>1136</v>
      </c>
      <c r="D128" s="88" t="s">
        <v>2</v>
      </c>
      <c r="E128" s="78"/>
      <c r="F128" s="79"/>
      <c r="G128" s="80"/>
      <c r="H128" s="80"/>
      <c r="I128" s="126"/>
      <c r="L128" s="81"/>
      <c r="M128" s="81"/>
      <c r="N128" s="82"/>
    </row>
    <row r="129" spans="2:14" x14ac:dyDescent="0.35">
      <c r="B129" s="87">
        <v>38442</v>
      </c>
      <c r="C129" s="192">
        <v>1134</v>
      </c>
      <c r="D129" s="88"/>
      <c r="E129" s="78"/>
      <c r="F129" s="79"/>
      <c r="G129" s="80"/>
      <c r="H129" s="80"/>
      <c r="I129" s="126"/>
      <c r="L129" s="81"/>
      <c r="M129" s="81"/>
      <c r="N129" s="82"/>
    </row>
    <row r="130" spans="2:14" x14ac:dyDescent="0.35">
      <c r="B130" s="87">
        <v>38472</v>
      </c>
      <c r="C130" s="192">
        <v>1138</v>
      </c>
      <c r="D130" s="88"/>
      <c r="E130" s="78"/>
      <c r="F130" s="79"/>
      <c r="G130" s="80"/>
      <c r="H130" s="80"/>
      <c r="I130" s="126"/>
      <c r="L130" s="81"/>
      <c r="M130" s="81"/>
      <c r="N130" s="82"/>
    </row>
    <row r="131" spans="2:14" x14ac:dyDescent="0.35">
      <c r="B131" s="87">
        <v>38503</v>
      </c>
      <c r="C131" s="192">
        <v>1161</v>
      </c>
      <c r="D131" s="88"/>
      <c r="E131" s="78"/>
      <c r="F131" s="79"/>
      <c r="G131" s="80"/>
      <c r="H131" s="80"/>
      <c r="I131" s="126"/>
      <c r="L131" s="81"/>
      <c r="M131" s="81"/>
      <c r="N131" s="82"/>
    </row>
    <row r="132" spans="2:14" x14ac:dyDescent="0.35">
      <c r="B132" s="87">
        <v>38533</v>
      </c>
      <c r="C132" s="192">
        <v>1189</v>
      </c>
      <c r="D132" s="88"/>
      <c r="E132" s="78"/>
      <c r="F132" s="79"/>
      <c r="G132" s="80"/>
      <c r="H132" s="80"/>
      <c r="I132" s="126"/>
      <c r="L132" s="81"/>
      <c r="M132" s="81"/>
      <c r="N132" s="82"/>
    </row>
    <row r="133" spans="2:14" x14ac:dyDescent="0.35">
      <c r="B133" s="87">
        <v>38564</v>
      </c>
      <c r="C133" s="192">
        <v>1194</v>
      </c>
      <c r="D133" s="88"/>
      <c r="E133" s="78"/>
      <c r="F133" s="79"/>
      <c r="G133" s="80"/>
      <c r="H133" s="80"/>
      <c r="I133" s="126"/>
      <c r="L133" s="81"/>
      <c r="M133" s="81"/>
      <c r="N133" s="82"/>
    </row>
    <row r="134" spans="2:14" x14ac:dyDescent="0.35">
      <c r="B134" s="87">
        <v>38595</v>
      </c>
      <c r="C134" s="192">
        <v>1179</v>
      </c>
      <c r="D134" s="88" t="s">
        <v>2</v>
      </c>
      <c r="E134" s="78"/>
      <c r="F134" s="79"/>
      <c r="G134" s="80"/>
      <c r="H134" s="80"/>
      <c r="I134" s="126"/>
      <c r="L134" s="81"/>
      <c r="M134" s="81"/>
      <c r="N134" s="82"/>
    </row>
    <row r="135" spans="2:14" x14ac:dyDescent="0.35">
      <c r="B135" s="87">
        <v>38625</v>
      </c>
      <c r="C135" s="192">
        <v>1180</v>
      </c>
      <c r="D135" s="88"/>
      <c r="E135" s="78"/>
      <c r="F135" s="79"/>
      <c r="G135" s="80"/>
      <c r="H135" s="80"/>
      <c r="I135" s="126"/>
      <c r="L135" s="81"/>
      <c r="M135" s="81"/>
      <c r="N135" s="82"/>
    </row>
    <row r="136" spans="2:14" x14ac:dyDescent="0.35">
      <c r="B136" s="87">
        <v>38656</v>
      </c>
      <c r="C136" s="192">
        <v>1175</v>
      </c>
      <c r="D136" s="88"/>
      <c r="E136" s="78"/>
      <c r="F136" s="79"/>
      <c r="G136" s="80"/>
      <c r="H136" s="80"/>
      <c r="I136" s="126"/>
      <c r="L136" s="81"/>
      <c r="M136" s="81"/>
      <c r="N136" s="82"/>
    </row>
    <row r="137" spans="2:14" x14ac:dyDescent="0.35">
      <c r="B137" s="87">
        <v>38686</v>
      </c>
      <c r="C137" s="192">
        <v>1204</v>
      </c>
      <c r="D137" s="72"/>
      <c r="E137" s="78"/>
      <c r="F137" s="79"/>
      <c r="G137" s="80"/>
      <c r="H137" s="80"/>
      <c r="I137" s="126"/>
      <c r="L137" s="81"/>
      <c r="M137" s="81"/>
      <c r="N137" s="82"/>
    </row>
    <row r="138" spans="2:14" x14ac:dyDescent="0.35">
      <c r="B138" s="93">
        <v>38717</v>
      </c>
      <c r="C138" s="152">
        <v>1229</v>
      </c>
      <c r="D138" s="94"/>
      <c r="E138" s="95"/>
      <c r="F138" s="96"/>
      <c r="G138" s="127"/>
      <c r="H138" s="127"/>
      <c r="L138" s="81"/>
      <c r="M138" s="81"/>
      <c r="N138" s="82"/>
    </row>
    <row r="139" spans="2:14" x14ac:dyDescent="0.35">
      <c r="B139" s="97">
        <v>38748</v>
      </c>
      <c r="C139" s="192">
        <v>1250</v>
      </c>
      <c r="D139" s="77"/>
      <c r="E139" s="78"/>
      <c r="F139" s="79"/>
      <c r="G139" s="127"/>
      <c r="H139" s="127"/>
      <c r="L139" s="81"/>
      <c r="M139" s="81"/>
      <c r="N139" s="82"/>
    </row>
    <row r="140" spans="2:14" x14ac:dyDescent="0.35">
      <c r="B140" s="87">
        <v>38776</v>
      </c>
      <c r="C140" s="192">
        <v>1228</v>
      </c>
      <c r="D140" s="98" t="s">
        <v>2</v>
      </c>
      <c r="E140" s="99">
        <v>34.5</v>
      </c>
      <c r="F140" s="184">
        <v>38791</v>
      </c>
      <c r="G140" s="127"/>
      <c r="H140" s="127"/>
      <c r="L140" s="81"/>
      <c r="M140" s="81"/>
      <c r="N140" s="82"/>
    </row>
    <row r="141" spans="2:14" x14ac:dyDescent="0.35">
      <c r="B141" s="87">
        <v>38807</v>
      </c>
      <c r="C141" s="192">
        <v>1218</v>
      </c>
      <c r="D141" s="100"/>
      <c r="E141" s="99"/>
      <c r="F141" s="122"/>
      <c r="G141" s="127"/>
      <c r="H141" s="127"/>
      <c r="L141" s="81"/>
      <c r="M141" s="81"/>
      <c r="N141" s="82"/>
    </row>
    <row r="142" spans="2:14" x14ac:dyDescent="0.35">
      <c r="B142" s="87">
        <v>38837</v>
      </c>
      <c r="C142" s="192">
        <v>1203</v>
      </c>
      <c r="D142" s="100"/>
      <c r="E142" s="101"/>
      <c r="F142" s="184"/>
      <c r="G142" s="127"/>
      <c r="H142" s="127"/>
      <c r="L142" s="81"/>
      <c r="M142" s="81"/>
      <c r="N142" s="82"/>
    </row>
    <row r="143" spans="2:14" x14ac:dyDescent="0.35">
      <c r="B143" s="87">
        <v>38868</v>
      </c>
      <c r="C143" s="192">
        <v>1199</v>
      </c>
      <c r="D143" s="100"/>
      <c r="E143" s="101"/>
      <c r="F143" s="122"/>
      <c r="G143" s="127"/>
      <c r="H143" s="127"/>
      <c r="L143" s="81"/>
      <c r="M143" s="81"/>
      <c r="N143" s="82"/>
    </row>
    <row r="144" spans="2:14" x14ac:dyDescent="0.35">
      <c r="B144" s="87">
        <v>38898</v>
      </c>
      <c r="C144" s="192">
        <v>1198</v>
      </c>
      <c r="D144" s="100"/>
      <c r="E144" s="101"/>
      <c r="F144" s="122"/>
      <c r="G144" s="127"/>
      <c r="H144" s="127"/>
      <c r="L144" s="81"/>
      <c r="M144" s="81"/>
      <c r="N144" s="82"/>
    </row>
    <row r="145" spans="2:15" x14ac:dyDescent="0.35">
      <c r="B145" s="87">
        <v>38929</v>
      </c>
      <c r="C145" s="192">
        <v>1213</v>
      </c>
      <c r="D145" s="100"/>
      <c r="E145" s="101"/>
      <c r="F145" s="122"/>
      <c r="G145" s="127"/>
      <c r="H145" s="127"/>
      <c r="L145" s="81"/>
      <c r="M145" s="81"/>
      <c r="N145" s="82"/>
    </row>
    <row r="146" spans="2:15" x14ac:dyDescent="0.35">
      <c r="B146" s="87">
        <v>38960</v>
      </c>
      <c r="C146" s="192">
        <v>1192</v>
      </c>
      <c r="D146" s="98" t="s">
        <v>2</v>
      </c>
      <c r="E146" s="99">
        <v>34</v>
      </c>
      <c r="F146" s="184">
        <v>38975</v>
      </c>
      <c r="G146" s="127"/>
      <c r="H146" s="127"/>
      <c r="L146" s="81"/>
      <c r="M146" s="81"/>
      <c r="N146" s="82"/>
    </row>
    <row r="147" spans="2:15" x14ac:dyDescent="0.35">
      <c r="B147" s="87">
        <v>38990</v>
      </c>
      <c r="C147" s="192">
        <v>1204</v>
      </c>
      <c r="D147" s="100"/>
      <c r="E147" s="101"/>
      <c r="F147" s="122"/>
      <c r="G147" s="127"/>
      <c r="H147" s="127"/>
      <c r="L147" s="81"/>
      <c r="M147" s="81"/>
      <c r="N147" s="82"/>
    </row>
    <row r="148" spans="2:15" x14ac:dyDescent="0.35">
      <c r="B148" s="87">
        <v>39021</v>
      </c>
      <c r="C148" s="192">
        <v>1227</v>
      </c>
      <c r="D148" s="100"/>
      <c r="E148" s="101"/>
      <c r="F148" s="184"/>
      <c r="G148" s="127"/>
      <c r="H148" s="127"/>
      <c r="L148" s="81"/>
      <c r="M148" s="81"/>
      <c r="N148" s="82"/>
    </row>
    <row r="149" spans="2:15" x14ac:dyDescent="0.35">
      <c r="B149" s="87">
        <v>39051</v>
      </c>
      <c r="C149" s="192">
        <v>1226</v>
      </c>
      <c r="D149" s="100"/>
      <c r="E149" s="101"/>
      <c r="F149" s="122"/>
      <c r="G149" s="127"/>
      <c r="H149" s="127"/>
      <c r="L149" s="81"/>
      <c r="M149" s="81"/>
      <c r="N149" s="82"/>
    </row>
    <row r="150" spans="2:15" x14ac:dyDescent="0.35">
      <c r="B150" s="87">
        <v>39082</v>
      </c>
      <c r="C150" s="192">
        <v>1225</v>
      </c>
      <c r="D150" s="100"/>
      <c r="E150" s="101"/>
      <c r="F150" s="122"/>
      <c r="G150" s="127"/>
      <c r="H150" s="127"/>
      <c r="L150" s="81"/>
      <c r="M150" s="81"/>
      <c r="N150" s="82"/>
      <c r="O150" s="102"/>
    </row>
    <row r="151" spans="2:15" x14ac:dyDescent="0.35">
      <c r="B151" s="83">
        <v>39113</v>
      </c>
      <c r="C151" s="191">
        <v>1220</v>
      </c>
      <c r="D151" s="103"/>
      <c r="E151" s="104"/>
      <c r="F151" s="121"/>
      <c r="G151" s="127"/>
      <c r="H151" s="127"/>
      <c r="I151" s="126"/>
      <c r="L151" s="81"/>
      <c r="M151" s="81"/>
      <c r="N151" s="82"/>
      <c r="O151" s="105"/>
    </row>
    <row r="152" spans="2:15" x14ac:dyDescent="0.35">
      <c r="B152" s="87">
        <v>39141</v>
      </c>
      <c r="C152" s="192">
        <v>1202</v>
      </c>
      <c r="D152" s="98" t="s">
        <v>2</v>
      </c>
      <c r="E152" s="99">
        <v>34</v>
      </c>
      <c r="F152" s="184">
        <v>39156</v>
      </c>
      <c r="G152" s="127"/>
      <c r="H152" s="127"/>
      <c r="L152" s="81"/>
      <c r="M152" s="81"/>
      <c r="N152" s="82"/>
      <c r="O152" s="105"/>
    </row>
    <row r="153" spans="2:15" x14ac:dyDescent="0.35">
      <c r="B153" s="87">
        <v>39172</v>
      </c>
      <c r="C153" s="192">
        <v>1187</v>
      </c>
      <c r="D153" s="100"/>
      <c r="E153" s="101"/>
      <c r="F153" s="122"/>
      <c r="G153" s="127"/>
      <c r="H153" s="127"/>
      <c r="L153" s="81"/>
      <c r="M153" s="81"/>
      <c r="N153" s="82"/>
      <c r="O153" s="105"/>
    </row>
    <row r="154" spans="2:15" x14ac:dyDescent="0.35">
      <c r="B154" s="87">
        <v>39202</v>
      </c>
      <c r="C154" s="192">
        <v>1194</v>
      </c>
      <c r="D154" s="100"/>
      <c r="E154" s="101"/>
      <c r="F154" s="184"/>
      <c r="G154" s="127"/>
      <c r="H154" s="127"/>
      <c r="L154" s="81"/>
      <c r="M154" s="81"/>
      <c r="N154" s="82"/>
      <c r="O154" s="105"/>
    </row>
    <row r="155" spans="2:15" x14ac:dyDescent="0.35">
      <c r="B155" s="87">
        <v>39233</v>
      </c>
      <c r="C155" s="192">
        <v>1189</v>
      </c>
      <c r="D155" s="100"/>
      <c r="E155" s="101"/>
      <c r="F155" s="122"/>
      <c r="G155" s="127"/>
      <c r="H155" s="127"/>
      <c r="L155" s="81"/>
      <c r="M155" s="81"/>
      <c r="N155" s="82"/>
      <c r="O155" s="105"/>
    </row>
    <row r="156" spans="2:15" x14ac:dyDescent="0.35">
      <c r="B156" s="87">
        <v>39263</v>
      </c>
      <c r="C156" s="192">
        <v>1165</v>
      </c>
      <c r="D156" s="100"/>
      <c r="E156" s="101"/>
      <c r="F156" s="122"/>
      <c r="G156" s="127"/>
      <c r="H156" s="127"/>
      <c r="L156" s="81"/>
      <c r="M156" s="81"/>
      <c r="N156" s="82"/>
      <c r="O156" s="105"/>
    </row>
    <row r="157" spans="2:15" x14ac:dyDescent="0.35">
      <c r="B157" s="87">
        <v>39294</v>
      </c>
      <c r="C157" s="192">
        <v>1173</v>
      </c>
      <c r="D157" s="100"/>
      <c r="E157" s="101"/>
      <c r="F157" s="122"/>
      <c r="G157" s="127"/>
      <c r="H157" s="127"/>
      <c r="L157" s="81"/>
      <c r="M157" s="81"/>
      <c r="N157" s="82"/>
      <c r="O157" s="105"/>
    </row>
    <row r="158" spans="2:15" x14ac:dyDescent="0.35">
      <c r="B158" s="87">
        <v>39325</v>
      </c>
      <c r="C158" s="192">
        <v>1142</v>
      </c>
      <c r="D158" s="98" t="s">
        <v>2</v>
      </c>
      <c r="E158" s="99">
        <v>33.5</v>
      </c>
      <c r="F158" s="184">
        <v>39340</v>
      </c>
      <c r="G158" s="127"/>
      <c r="H158" s="127"/>
      <c r="L158" s="81"/>
      <c r="M158" s="81"/>
      <c r="N158" s="82"/>
      <c r="O158" s="105"/>
    </row>
    <row r="159" spans="2:15" x14ac:dyDescent="0.35">
      <c r="B159" s="87">
        <v>39355</v>
      </c>
      <c r="C159" s="192">
        <v>1137</v>
      </c>
      <c r="D159" s="100"/>
      <c r="E159" s="101"/>
      <c r="F159" s="122"/>
      <c r="G159" s="127"/>
      <c r="H159" s="127"/>
      <c r="L159" s="81"/>
      <c r="M159" s="81"/>
      <c r="N159" s="82"/>
      <c r="O159" s="105"/>
    </row>
    <row r="160" spans="2:15" x14ac:dyDescent="0.35">
      <c r="B160" s="87">
        <v>39386</v>
      </c>
      <c r="C160" s="192">
        <v>1154</v>
      </c>
      <c r="D160" s="100"/>
      <c r="E160" s="101"/>
      <c r="F160" s="184"/>
      <c r="G160" s="127"/>
      <c r="H160" s="127"/>
      <c r="L160" s="81"/>
      <c r="M160" s="81"/>
      <c r="N160" s="82"/>
      <c r="O160" s="105"/>
    </row>
    <row r="161" spans="2:15" x14ac:dyDescent="0.35">
      <c r="B161" s="87">
        <v>39416</v>
      </c>
      <c r="C161" s="192">
        <v>1125</v>
      </c>
      <c r="D161" s="100"/>
      <c r="E161" s="101"/>
      <c r="F161" s="122"/>
      <c r="G161" s="127"/>
      <c r="H161" s="127"/>
      <c r="L161" s="81"/>
      <c r="M161" s="81"/>
      <c r="N161" s="82"/>
      <c r="O161" s="105"/>
    </row>
    <row r="162" spans="2:15" x14ac:dyDescent="0.35">
      <c r="B162" s="93">
        <v>39447</v>
      </c>
      <c r="C162" s="152">
        <v>1139</v>
      </c>
      <c r="D162" s="106"/>
      <c r="E162" s="107"/>
      <c r="F162" s="76"/>
      <c r="G162" s="127"/>
      <c r="H162" s="127"/>
      <c r="L162" s="81"/>
      <c r="M162" s="81"/>
      <c r="N162" s="82"/>
      <c r="O162" s="105"/>
    </row>
    <row r="163" spans="2:15" x14ac:dyDescent="0.35">
      <c r="B163" s="87">
        <v>39478</v>
      </c>
      <c r="C163" s="192">
        <v>1102</v>
      </c>
      <c r="D163" s="100"/>
      <c r="E163" s="101"/>
      <c r="F163" s="122"/>
      <c r="G163" s="127"/>
      <c r="H163" s="127"/>
      <c r="L163" s="81"/>
      <c r="M163" s="81"/>
      <c r="N163" s="82"/>
      <c r="O163" s="105"/>
    </row>
    <row r="164" spans="2:15" x14ac:dyDescent="0.35">
      <c r="B164" s="87">
        <v>39507</v>
      </c>
      <c r="C164" s="192">
        <v>1034</v>
      </c>
      <c r="D164" s="98" t="s">
        <v>2</v>
      </c>
      <c r="E164" s="99">
        <v>33.5</v>
      </c>
      <c r="F164" s="184">
        <v>39522</v>
      </c>
      <c r="G164" s="127"/>
      <c r="H164" s="127"/>
    </row>
    <row r="165" spans="2:15" x14ac:dyDescent="0.35">
      <c r="B165" s="87">
        <v>39538</v>
      </c>
      <c r="C165" s="192">
        <v>1005</v>
      </c>
      <c r="D165" s="100"/>
      <c r="E165" s="99"/>
      <c r="F165" s="122"/>
      <c r="G165" s="127"/>
      <c r="H165" s="127"/>
    </row>
    <row r="166" spans="2:15" x14ac:dyDescent="0.35">
      <c r="B166" s="87">
        <v>39568</v>
      </c>
      <c r="C166" s="192">
        <v>1032</v>
      </c>
      <c r="D166" s="100"/>
      <c r="E166" s="101"/>
      <c r="F166" s="184"/>
      <c r="G166" s="127"/>
      <c r="H166" s="127"/>
    </row>
    <row r="167" spans="2:15" x14ac:dyDescent="0.35">
      <c r="B167" s="87">
        <v>39599</v>
      </c>
      <c r="C167" s="192">
        <v>1025</v>
      </c>
      <c r="D167" s="100"/>
      <c r="E167" s="101"/>
      <c r="F167" s="122"/>
      <c r="G167" s="127"/>
      <c r="H167" s="127"/>
    </row>
    <row r="168" spans="2:15" x14ac:dyDescent="0.35">
      <c r="B168" s="87">
        <v>39629</v>
      </c>
      <c r="C168" s="192">
        <v>1002</v>
      </c>
      <c r="D168" s="100"/>
      <c r="E168" s="101"/>
      <c r="F168" s="122"/>
      <c r="G168" s="127"/>
      <c r="H168" s="127"/>
    </row>
    <row r="169" spans="2:15" x14ac:dyDescent="0.35">
      <c r="B169" s="87">
        <v>39660</v>
      </c>
      <c r="C169" s="192">
        <v>1001</v>
      </c>
      <c r="D169" s="100"/>
      <c r="E169" s="101"/>
      <c r="F169" s="122"/>
      <c r="G169" s="127"/>
      <c r="H169" s="127"/>
    </row>
    <row r="170" spans="2:15" x14ac:dyDescent="0.35">
      <c r="B170" s="87">
        <v>39691</v>
      </c>
      <c r="C170" s="192">
        <v>993</v>
      </c>
      <c r="D170" s="98" t="s">
        <v>2</v>
      </c>
      <c r="E170" s="99">
        <v>33.5</v>
      </c>
      <c r="F170" s="184">
        <v>39706</v>
      </c>
      <c r="G170" s="127"/>
      <c r="H170" s="127"/>
    </row>
    <row r="171" spans="2:15" x14ac:dyDescent="0.35">
      <c r="B171" s="87">
        <v>39721</v>
      </c>
      <c r="C171" s="192">
        <v>888</v>
      </c>
      <c r="D171" s="100"/>
      <c r="E171" s="101"/>
      <c r="F171" s="122"/>
      <c r="G171" s="127"/>
      <c r="H171" s="127"/>
    </row>
    <row r="172" spans="2:15" x14ac:dyDescent="0.35">
      <c r="B172" s="87">
        <v>39752</v>
      </c>
      <c r="C172" s="192">
        <v>839</v>
      </c>
      <c r="D172" s="100"/>
      <c r="E172" s="101"/>
      <c r="F172" s="184"/>
      <c r="G172" s="127"/>
      <c r="H172" s="127"/>
    </row>
    <row r="173" spans="2:15" x14ac:dyDescent="0.35">
      <c r="B173" s="87">
        <v>39782</v>
      </c>
      <c r="C173" s="192">
        <v>855</v>
      </c>
      <c r="D173" s="100"/>
      <c r="E173" s="101"/>
      <c r="F173" s="122"/>
      <c r="G173" s="127"/>
      <c r="H173" s="127"/>
    </row>
    <row r="174" spans="2:15" x14ac:dyDescent="0.35">
      <c r="B174" s="87">
        <v>39813</v>
      </c>
      <c r="C174" s="192">
        <v>868</v>
      </c>
      <c r="D174" s="100"/>
      <c r="E174" s="101"/>
      <c r="F174" s="122"/>
      <c r="G174" s="127"/>
      <c r="H174" s="127"/>
    </row>
    <row r="175" spans="2:15" x14ac:dyDescent="0.35">
      <c r="B175" s="83">
        <v>39844</v>
      </c>
      <c r="C175" s="191">
        <v>775</v>
      </c>
      <c r="D175" s="103"/>
      <c r="E175" s="104"/>
      <c r="F175" s="121"/>
      <c r="G175" s="127"/>
      <c r="H175" s="127"/>
    </row>
    <row r="176" spans="2:15" x14ac:dyDescent="0.35">
      <c r="B176" s="87">
        <v>39872</v>
      </c>
      <c r="C176" s="192">
        <v>699</v>
      </c>
      <c r="D176" s="98" t="s">
        <v>2</v>
      </c>
      <c r="E176" s="99">
        <v>33.5</v>
      </c>
      <c r="F176" s="184">
        <v>39887</v>
      </c>
      <c r="G176" s="127"/>
      <c r="H176" s="127"/>
    </row>
    <row r="177" spans="2:8" x14ac:dyDescent="0.35">
      <c r="B177" s="87">
        <v>39903</v>
      </c>
      <c r="C177" s="192">
        <v>679</v>
      </c>
      <c r="D177" s="100"/>
      <c r="E177" s="101"/>
      <c r="F177" s="122"/>
      <c r="G177" s="127"/>
      <c r="H177" s="127"/>
    </row>
    <row r="178" spans="2:8" x14ac:dyDescent="0.35">
      <c r="B178" s="87">
        <v>39933</v>
      </c>
      <c r="C178" s="192">
        <v>710</v>
      </c>
      <c r="D178" s="100"/>
      <c r="E178" s="101"/>
      <c r="F178" s="184"/>
      <c r="G178" s="127"/>
      <c r="H178" s="127"/>
    </row>
    <row r="179" spans="2:8" x14ac:dyDescent="0.35">
      <c r="B179" s="87">
        <v>39964</v>
      </c>
      <c r="C179" s="192">
        <v>757</v>
      </c>
      <c r="D179" s="100"/>
      <c r="E179" s="101"/>
      <c r="F179" s="122"/>
      <c r="G179" s="127"/>
      <c r="H179" s="127"/>
    </row>
    <row r="180" spans="2:8" x14ac:dyDescent="0.35">
      <c r="B180" s="87">
        <v>39994</v>
      </c>
      <c r="C180" s="192">
        <v>803</v>
      </c>
      <c r="D180" s="100"/>
      <c r="E180" s="101"/>
      <c r="F180" s="122"/>
      <c r="G180" s="127"/>
      <c r="H180" s="127"/>
    </row>
    <row r="181" spans="2:8" x14ac:dyDescent="0.35">
      <c r="B181" s="87">
        <v>40025</v>
      </c>
      <c r="C181" s="192">
        <v>847</v>
      </c>
      <c r="D181" s="100"/>
      <c r="E181" s="101"/>
      <c r="F181" s="122"/>
      <c r="G181" s="127"/>
      <c r="H181" s="127"/>
    </row>
    <row r="182" spans="2:8" x14ac:dyDescent="0.35">
      <c r="B182" s="87">
        <v>40056</v>
      </c>
      <c r="C182" s="192">
        <v>877</v>
      </c>
      <c r="D182" s="98" t="s">
        <v>2</v>
      </c>
      <c r="E182" s="99">
        <v>30</v>
      </c>
      <c r="F182" s="184">
        <v>40071</v>
      </c>
      <c r="G182" s="127"/>
      <c r="H182" s="127"/>
    </row>
    <row r="183" spans="2:8" x14ac:dyDescent="0.35">
      <c r="B183" s="87">
        <v>40086</v>
      </c>
      <c r="C183" s="192">
        <v>919</v>
      </c>
      <c r="D183" s="100"/>
      <c r="E183" s="101"/>
      <c r="F183" s="122"/>
      <c r="G183" s="127"/>
      <c r="H183" s="127"/>
    </row>
    <row r="184" spans="2:8" x14ac:dyDescent="0.35">
      <c r="B184" s="87">
        <v>40117</v>
      </c>
      <c r="C184" s="192">
        <v>938</v>
      </c>
      <c r="D184" s="100"/>
      <c r="E184" s="101"/>
      <c r="F184" s="184"/>
      <c r="G184" s="127"/>
      <c r="H184" s="127"/>
    </row>
    <row r="185" spans="2:8" x14ac:dyDescent="0.35">
      <c r="B185" s="87">
        <v>40147</v>
      </c>
      <c r="C185" s="192">
        <v>950</v>
      </c>
      <c r="D185" s="100"/>
      <c r="E185" s="101"/>
      <c r="F185" s="122"/>
      <c r="G185" s="127"/>
      <c r="H185" s="127"/>
    </row>
    <row r="186" spans="2:8" x14ac:dyDescent="0.35">
      <c r="B186" s="93">
        <v>40178</v>
      </c>
      <c r="C186" s="152">
        <v>940</v>
      </c>
      <c r="D186" s="106"/>
      <c r="E186" s="107"/>
      <c r="F186" s="76"/>
      <c r="G186" s="127"/>
      <c r="H186" s="127"/>
    </row>
    <row r="187" spans="2:8" x14ac:dyDescent="0.35">
      <c r="B187" s="87">
        <v>40209</v>
      </c>
      <c r="C187" s="192">
        <v>980</v>
      </c>
      <c r="D187" s="100"/>
      <c r="E187" s="101"/>
      <c r="F187" s="122"/>
      <c r="G187" s="127"/>
      <c r="H187" s="127"/>
    </row>
    <row r="188" spans="2:8" x14ac:dyDescent="0.35">
      <c r="B188" s="87">
        <v>40237</v>
      </c>
      <c r="C188" s="192">
        <v>941</v>
      </c>
      <c r="D188" s="98" t="s">
        <v>2</v>
      </c>
      <c r="E188" s="99">
        <v>30</v>
      </c>
      <c r="F188" s="184">
        <v>40252</v>
      </c>
      <c r="G188" s="127"/>
      <c r="H188" s="127"/>
    </row>
    <row r="189" spans="2:8" x14ac:dyDescent="0.35">
      <c r="B189" s="87">
        <v>40268</v>
      </c>
      <c r="C189" s="192">
        <v>982</v>
      </c>
      <c r="D189" s="100"/>
      <c r="E189" s="99"/>
      <c r="F189" s="122"/>
      <c r="G189" s="127"/>
      <c r="H189" s="127"/>
    </row>
    <row r="190" spans="2:8" x14ac:dyDescent="0.35">
      <c r="B190" s="87">
        <v>40298</v>
      </c>
      <c r="C190" s="192">
        <v>993</v>
      </c>
      <c r="D190" s="100"/>
      <c r="E190" s="101"/>
      <c r="F190" s="184"/>
      <c r="G190" s="127"/>
      <c r="H190" s="127"/>
    </row>
    <row r="191" spans="2:8" x14ac:dyDescent="0.35">
      <c r="B191" s="87">
        <v>40329</v>
      </c>
      <c r="C191" s="192">
        <v>979</v>
      </c>
      <c r="D191" s="100"/>
      <c r="E191" s="101"/>
      <c r="F191" s="122"/>
      <c r="G191" s="127"/>
      <c r="H191" s="127"/>
    </row>
    <row r="192" spans="2:8" x14ac:dyDescent="0.35">
      <c r="B192" s="87">
        <v>40359</v>
      </c>
      <c r="C192" s="192">
        <v>982</v>
      </c>
      <c r="D192" s="100"/>
      <c r="E192" s="101"/>
      <c r="F192" s="122"/>
      <c r="G192" s="127"/>
      <c r="H192" s="127"/>
    </row>
    <row r="193" spans="2:8" x14ac:dyDescent="0.35">
      <c r="B193" s="87">
        <v>40390</v>
      </c>
      <c r="C193" s="192">
        <v>996</v>
      </c>
      <c r="D193" s="100"/>
      <c r="E193" s="101"/>
      <c r="F193" s="122"/>
      <c r="G193" s="127"/>
      <c r="H193" s="127"/>
    </row>
    <row r="194" spans="2:8" x14ac:dyDescent="0.35">
      <c r="B194" s="87">
        <v>40421</v>
      </c>
      <c r="C194" s="192">
        <v>1010</v>
      </c>
      <c r="D194" s="98" t="s">
        <v>2</v>
      </c>
      <c r="E194" s="99">
        <v>30</v>
      </c>
      <c r="F194" s="184">
        <v>40436</v>
      </c>
      <c r="G194" s="127"/>
      <c r="H194" s="127"/>
    </row>
    <row r="195" spans="2:8" x14ac:dyDescent="0.35">
      <c r="B195" s="87">
        <v>40451</v>
      </c>
      <c r="C195" s="192">
        <v>1019</v>
      </c>
      <c r="D195" s="100"/>
      <c r="E195" s="101"/>
      <c r="F195" s="122"/>
      <c r="G195" s="127"/>
      <c r="H195" s="127"/>
    </row>
    <row r="196" spans="2:8" x14ac:dyDescent="0.35">
      <c r="B196" s="87">
        <v>40482</v>
      </c>
      <c r="C196" s="192">
        <v>1015</v>
      </c>
      <c r="D196" s="100"/>
      <c r="E196" s="101"/>
      <c r="F196" s="184"/>
      <c r="G196" s="127"/>
      <c r="H196" s="127"/>
    </row>
    <row r="197" spans="2:8" x14ac:dyDescent="0.35">
      <c r="B197" s="87">
        <v>40512</v>
      </c>
      <c r="C197" s="192">
        <v>994</v>
      </c>
      <c r="D197" s="100"/>
      <c r="E197" s="101"/>
      <c r="F197" s="122"/>
      <c r="G197" s="127"/>
      <c r="H197" s="127"/>
    </row>
    <row r="198" spans="2:8" x14ac:dyDescent="0.35">
      <c r="B198" s="87">
        <v>40543</v>
      </c>
      <c r="C198" s="192">
        <v>1005</v>
      </c>
      <c r="D198" s="100"/>
      <c r="E198" s="101"/>
      <c r="F198" s="122"/>
      <c r="G198" s="127"/>
      <c r="H198" s="127"/>
    </row>
    <row r="199" spans="2:8" x14ac:dyDescent="0.35">
      <c r="B199" s="83">
        <v>40574</v>
      </c>
      <c r="C199" s="191">
        <v>999</v>
      </c>
      <c r="D199" s="103"/>
      <c r="E199" s="104"/>
      <c r="F199" s="121"/>
      <c r="G199" s="127"/>
      <c r="H199" s="127"/>
    </row>
    <row r="200" spans="2:8" x14ac:dyDescent="0.35">
      <c r="B200" s="87">
        <v>40602</v>
      </c>
      <c r="C200" s="192">
        <v>982</v>
      </c>
      <c r="D200" s="98" t="s">
        <v>2</v>
      </c>
      <c r="E200" s="99">
        <v>32</v>
      </c>
      <c r="F200" s="184">
        <v>40617</v>
      </c>
      <c r="G200" s="127"/>
      <c r="H200" s="127"/>
    </row>
    <row r="201" spans="2:8" x14ac:dyDescent="0.35">
      <c r="B201" s="87">
        <v>40633</v>
      </c>
      <c r="C201" s="192">
        <v>992</v>
      </c>
      <c r="D201" s="100"/>
      <c r="E201" s="101"/>
      <c r="F201" s="122"/>
      <c r="G201" s="127"/>
      <c r="H201" s="127"/>
    </row>
    <row r="202" spans="2:8" x14ac:dyDescent="0.35">
      <c r="B202" s="87">
        <v>40663</v>
      </c>
      <c r="C202" s="192">
        <v>1012</v>
      </c>
      <c r="D202" s="100"/>
      <c r="E202" s="101"/>
      <c r="F202" s="184"/>
      <c r="G202" s="127"/>
      <c r="H202" s="127"/>
    </row>
    <row r="203" spans="2:8" x14ac:dyDescent="0.35">
      <c r="B203" s="87">
        <v>40694</v>
      </c>
      <c r="C203" s="192">
        <v>1018</v>
      </c>
      <c r="D203" s="100"/>
      <c r="E203" s="101"/>
      <c r="F203" s="122"/>
      <c r="G203" s="127"/>
      <c r="H203" s="127"/>
    </row>
    <row r="204" spans="2:8" x14ac:dyDescent="0.35">
      <c r="B204" s="87">
        <v>40724</v>
      </c>
      <c r="C204" s="192">
        <v>1007</v>
      </c>
      <c r="D204" s="100"/>
      <c r="E204" s="101"/>
      <c r="F204" s="122"/>
      <c r="G204" s="127"/>
      <c r="H204" s="127"/>
    </row>
    <row r="205" spans="2:8" x14ac:dyDescent="0.35">
      <c r="B205" s="87">
        <v>40755</v>
      </c>
      <c r="C205" s="192">
        <v>1026</v>
      </c>
      <c r="D205" s="100"/>
      <c r="E205" s="101"/>
      <c r="F205" s="122"/>
      <c r="G205" s="127"/>
      <c r="H205" s="127"/>
    </row>
    <row r="206" spans="2:8" x14ac:dyDescent="0.35">
      <c r="B206" s="87">
        <v>40786</v>
      </c>
      <c r="C206" s="192">
        <v>977</v>
      </c>
      <c r="D206" s="98" t="s">
        <v>2</v>
      </c>
      <c r="E206" s="99">
        <v>30</v>
      </c>
      <c r="F206" s="184">
        <v>40801</v>
      </c>
      <c r="G206" s="127"/>
      <c r="H206" s="127"/>
    </row>
    <row r="207" spans="2:8" x14ac:dyDescent="0.35">
      <c r="B207" s="87">
        <v>40816</v>
      </c>
      <c r="C207" s="192">
        <v>975</v>
      </c>
      <c r="D207" s="100"/>
      <c r="E207" s="101"/>
      <c r="F207" s="122"/>
      <c r="G207" s="127"/>
      <c r="H207" s="127"/>
    </row>
    <row r="208" spans="2:8" x14ac:dyDescent="0.35">
      <c r="B208" s="87">
        <v>40847</v>
      </c>
      <c r="C208" s="192">
        <v>1000</v>
      </c>
      <c r="D208" s="100"/>
      <c r="E208" s="101"/>
      <c r="F208" s="184"/>
      <c r="G208" s="127"/>
      <c r="H208" s="127"/>
    </row>
    <row r="209" spans="2:8" x14ac:dyDescent="0.35">
      <c r="B209" s="87">
        <v>40877</v>
      </c>
      <c r="C209" s="192">
        <v>992</v>
      </c>
      <c r="D209" s="100"/>
      <c r="E209" s="101"/>
      <c r="F209" s="122"/>
      <c r="G209" s="127"/>
      <c r="H209" s="127"/>
    </row>
    <row r="210" spans="2:8" x14ac:dyDescent="0.35">
      <c r="B210" s="93">
        <v>40908</v>
      </c>
      <c r="C210" s="152">
        <v>1021</v>
      </c>
      <c r="D210" s="106"/>
      <c r="E210" s="107"/>
      <c r="F210" s="76"/>
      <c r="G210" s="127"/>
      <c r="H210" s="127"/>
    </row>
    <row r="211" spans="2:8" x14ac:dyDescent="0.35">
      <c r="B211" s="87">
        <v>40939</v>
      </c>
      <c r="C211" s="192">
        <v>1046</v>
      </c>
      <c r="D211" s="100"/>
      <c r="E211" s="101"/>
      <c r="F211" s="122"/>
      <c r="G211" s="127"/>
      <c r="H211" s="127"/>
    </row>
    <row r="212" spans="2:8" x14ac:dyDescent="0.35">
      <c r="B212" s="87">
        <v>40968</v>
      </c>
      <c r="C212" s="192">
        <v>1033</v>
      </c>
      <c r="D212" s="98" t="s">
        <v>2</v>
      </c>
      <c r="E212" s="99">
        <v>30</v>
      </c>
      <c r="F212" s="184">
        <v>40983</v>
      </c>
      <c r="G212" s="127"/>
      <c r="H212" s="127"/>
    </row>
    <row r="213" spans="2:8" x14ac:dyDescent="0.35">
      <c r="B213" s="87">
        <v>40999</v>
      </c>
      <c r="C213" s="192">
        <v>1030</v>
      </c>
      <c r="D213" s="100"/>
      <c r="E213" s="99"/>
      <c r="F213" s="122"/>
      <c r="G213" s="127"/>
      <c r="H213" s="127"/>
    </row>
    <row r="214" spans="2:8" x14ac:dyDescent="0.35">
      <c r="B214" s="87">
        <v>41029</v>
      </c>
      <c r="C214" s="192">
        <v>1029</v>
      </c>
      <c r="D214" s="100"/>
      <c r="E214" s="101"/>
      <c r="F214" s="184"/>
      <c r="G214" s="127"/>
      <c r="H214" s="127"/>
    </row>
    <row r="215" spans="2:8" x14ac:dyDescent="0.35">
      <c r="B215" s="87">
        <v>41060</v>
      </c>
      <c r="C215" s="192">
        <v>1040</v>
      </c>
      <c r="D215" s="100"/>
      <c r="E215" s="101"/>
      <c r="F215" s="122"/>
      <c r="G215" s="127"/>
      <c r="H215" s="127"/>
    </row>
    <row r="216" spans="2:8" x14ac:dyDescent="0.35">
      <c r="B216" s="87">
        <v>41090</v>
      </c>
      <c r="C216" s="192">
        <v>1049</v>
      </c>
      <c r="D216" s="100"/>
      <c r="E216" s="101"/>
      <c r="F216" s="122"/>
      <c r="G216" s="127"/>
      <c r="H216" s="127"/>
    </row>
    <row r="217" spans="2:8" x14ac:dyDescent="0.35">
      <c r="B217" s="87">
        <v>41121</v>
      </c>
      <c r="C217" s="192">
        <v>1078</v>
      </c>
      <c r="D217" s="100"/>
      <c r="E217" s="101"/>
      <c r="F217" s="122"/>
      <c r="G217" s="127"/>
      <c r="H217" s="127"/>
    </row>
    <row r="218" spans="2:8" x14ac:dyDescent="0.35">
      <c r="B218" s="87">
        <v>41152</v>
      </c>
      <c r="C218" s="192">
        <v>1064</v>
      </c>
      <c r="D218" s="98" t="s">
        <v>2</v>
      </c>
      <c r="E218" s="99">
        <v>27.5</v>
      </c>
      <c r="F218" s="184">
        <v>41167</v>
      </c>
      <c r="G218" s="127"/>
      <c r="H218" s="127"/>
    </row>
    <row r="219" spans="2:8" x14ac:dyDescent="0.35">
      <c r="B219" s="87">
        <v>41182</v>
      </c>
      <c r="C219" s="192">
        <v>1074</v>
      </c>
      <c r="D219" s="100"/>
      <c r="E219" s="101"/>
      <c r="F219" s="122"/>
      <c r="G219" s="127"/>
      <c r="H219" s="127"/>
    </row>
    <row r="220" spans="2:8" x14ac:dyDescent="0.35">
      <c r="B220" s="87">
        <v>41213</v>
      </c>
      <c r="C220" s="192">
        <v>1084</v>
      </c>
      <c r="D220" s="100"/>
      <c r="E220" s="101"/>
      <c r="F220" s="184"/>
      <c r="G220" s="127"/>
      <c r="H220" s="127"/>
    </row>
    <row r="221" spans="2:8" x14ac:dyDescent="0.35">
      <c r="B221" s="87">
        <v>41243</v>
      </c>
      <c r="C221" s="192">
        <v>1099</v>
      </c>
      <c r="D221" s="100"/>
      <c r="E221" s="101"/>
      <c r="F221" s="122"/>
      <c r="G221" s="127"/>
      <c r="H221" s="127"/>
    </row>
    <row r="222" spans="2:8" x14ac:dyDescent="0.35">
      <c r="B222" s="87">
        <v>41274</v>
      </c>
      <c r="C222" s="192">
        <v>1099</v>
      </c>
      <c r="D222" s="100"/>
      <c r="E222" s="101"/>
      <c r="F222" s="122"/>
      <c r="G222" s="127"/>
      <c r="H222" s="127"/>
    </row>
    <row r="223" spans="2:8" x14ac:dyDescent="0.35">
      <c r="B223" s="83">
        <v>41305</v>
      </c>
      <c r="C223" s="191">
        <v>1102</v>
      </c>
      <c r="D223" s="103"/>
      <c r="E223" s="104"/>
      <c r="F223" s="121"/>
      <c r="G223" s="127"/>
      <c r="H223" s="127"/>
    </row>
    <row r="224" spans="2:8" x14ac:dyDescent="0.35">
      <c r="B224" s="87">
        <v>41333</v>
      </c>
      <c r="C224" s="192">
        <v>1087</v>
      </c>
      <c r="D224" s="98" t="s">
        <v>2</v>
      </c>
      <c r="E224" s="99">
        <v>28.5</v>
      </c>
      <c r="F224" s="184">
        <v>41348</v>
      </c>
      <c r="G224" s="127"/>
      <c r="H224" s="127"/>
    </row>
    <row r="225" spans="2:8" x14ac:dyDescent="0.35">
      <c r="B225" s="87">
        <v>41364</v>
      </c>
      <c r="C225" s="192">
        <v>1099</v>
      </c>
      <c r="D225" s="100"/>
      <c r="E225" s="101"/>
      <c r="F225" s="122"/>
      <c r="G225" s="127"/>
      <c r="H225" s="127"/>
    </row>
    <row r="226" spans="2:8" x14ac:dyDescent="0.35">
      <c r="B226" s="87">
        <v>41394</v>
      </c>
      <c r="C226" s="192">
        <v>1125</v>
      </c>
      <c r="D226" s="100"/>
      <c r="E226" s="101"/>
      <c r="F226" s="184"/>
      <c r="G226" s="127"/>
      <c r="H226" s="127"/>
    </row>
    <row r="227" spans="2:8" x14ac:dyDescent="0.35">
      <c r="B227" s="87">
        <v>41425</v>
      </c>
      <c r="C227" s="192">
        <v>1110</v>
      </c>
      <c r="D227" s="100"/>
      <c r="E227" s="101"/>
      <c r="F227" s="122"/>
      <c r="G227" s="127"/>
      <c r="H227" s="127"/>
    </row>
    <row r="228" spans="2:8" x14ac:dyDescent="0.35">
      <c r="B228" s="87">
        <v>41455</v>
      </c>
      <c r="C228" s="192">
        <v>1078</v>
      </c>
      <c r="D228" s="100"/>
      <c r="E228" s="101"/>
      <c r="F228" s="122"/>
      <c r="G228" s="127"/>
      <c r="H228" s="127"/>
    </row>
    <row r="229" spans="2:8" x14ac:dyDescent="0.35">
      <c r="B229" s="87">
        <v>41486</v>
      </c>
      <c r="C229" s="192">
        <v>1106</v>
      </c>
      <c r="D229" s="100"/>
      <c r="E229" s="101"/>
      <c r="F229" s="122"/>
      <c r="G229" s="127"/>
      <c r="H229" s="127"/>
    </row>
    <row r="230" spans="2:8" x14ac:dyDescent="0.35">
      <c r="B230" s="87">
        <v>41517</v>
      </c>
      <c r="C230" s="192">
        <v>1070</v>
      </c>
      <c r="D230" s="98" t="s">
        <v>2</v>
      </c>
      <c r="E230" s="99">
        <v>25</v>
      </c>
      <c r="F230" s="184">
        <v>41532</v>
      </c>
    </row>
    <row r="231" spans="2:8" x14ac:dyDescent="0.35">
      <c r="B231" s="87">
        <v>41547</v>
      </c>
      <c r="C231" s="192">
        <v>1081</v>
      </c>
      <c r="D231" s="98"/>
      <c r="E231" s="101"/>
      <c r="F231" s="122"/>
    </row>
    <row r="232" spans="2:8" x14ac:dyDescent="0.35">
      <c r="B232" s="87">
        <v>41578</v>
      </c>
      <c r="C232" s="192">
        <v>1107</v>
      </c>
      <c r="D232" s="98"/>
      <c r="E232" s="101"/>
      <c r="F232" s="184"/>
    </row>
    <row r="233" spans="2:8" x14ac:dyDescent="0.35">
      <c r="B233" s="87">
        <v>41608</v>
      </c>
      <c r="C233" s="192">
        <v>1101</v>
      </c>
      <c r="D233" s="98"/>
      <c r="E233" s="101"/>
      <c r="F233" s="122"/>
    </row>
    <row r="234" spans="2:8" x14ac:dyDescent="0.35">
      <c r="B234" s="93">
        <v>41639</v>
      </c>
      <c r="C234" s="152">
        <v>1100</v>
      </c>
      <c r="D234" s="74"/>
      <c r="E234" s="107"/>
      <c r="F234" s="76"/>
    </row>
    <row r="235" spans="2:8" x14ac:dyDescent="0.35">
      <c r="B235" s="87">
        <v>41670</v>
      </c>
      <c r="C235" s="192">
        <v>1121</v>
      </c>
      <c r="D235" s="98"/>
      <c r="E235" s="101"/>
      <c r="F235" s="122"/>
    </row>
    <row r="236" spans="2:8" x14ac:dyDescent="0.35">
      <c r="B236" s="87">
        <v>41698</v>
      </c>
      <c r="C236" s="192">
        <v>1110</v>
      </c>
      <c r="D236" s="98" t="s">
        <v>2</v>
      </c>
      <c r="E236" s="99">
        <v>25</v>
      </c>
      <c r="F236" s="184">
        <v>41713</v>
      </c>
    </row>
    <row r="237" spans="2:8" x14ac:dyDescent="0.35">
      <c r="B237" s="87">
        <v>41729</v>
      </c>
      <c r="C237" s="192">
        <v>1110</v>
      </c>
      <c r="D237" s="98"/>
      <c r="E237" s="101"/>
      <c r="F237" s="122"/>
    </row>
    <row r="238" spans="2:8" x14ac:dyDescent="0.35">
      <c r="B238" s="87">
        <v>41759</v>
      </c>
      <c r="C238" s="192">
        <v>1122</v>
      </c>
      <c r="D238" s="98"/>
      <c r="E238" s="101"/>
      <c r="F238" s="184"/>
    </row>
    <row r="239" spans="2:8" x14ac:dyDescent="0.35">
      <c r="B239" s="87">
        <v>41790</v>
      </c>
      <c r="C239" s="192">
        <v>1135</v>
      </c>
      <c r="D239" s="88"/>
      <c r="E239" s="101"/>
      <c r="F239" s="122"/>
    </row>
    <row r="240" spans="2:8" x14ac:dyDescent="0.35">
      <c r="B240" s="87">
        <v>41820</v>
      </c>
      <c r="C240" s="192">
        <v>1135</v>
      </c>
      <c r="D240" s="88"/>
      <c r="E240" s="101"/>
      <c r="F240" s="122"/>
    </row>
    <row r="241" spans="2:6" x14ac:dyDescent="0.35">
      <c r="B241" s="87">
        <v>41851</v>
      </c>
      <c r="C241" s="192">
        <v>1142</v>
      </c>
      <c r="D241" s="98"/>
      <c r="E241" s="101"/>
      <c r="F241" s="122"/>
    </row>
    <row r="242" spans="2:6" x14ac:dyDescent="0.35">
      <c r="B242" s="87">
        <v>41882</v>
      </c>
      <c r="C242" s="192">
        <v>1143</v>
      </c>
      <c r="D242" s="98" t="s">
        <v>2</v>
      </c>
      <c r="E242" s="99">
        <v>25</v>
      </c>
      <c r="F242" s="184">
        <v>41897</v>
      </c>
    </row>
    <row r="243" spans="2:6" x14ac:dyDescent="0.35">
      <c r="B243" s="87">
        <v>41912</v>
      </c>
      <c r="C243" s="194">
        <v>1137</v>
      </c>
      <c r="D243" s="98"/>
      <c r="E243" s="101"/>
      <c r="F243" s="122"/>
    </row>
    <row r="244" spans="2:6" x14ac:dyDescent="0.35">
      <c r="B244" s="87">
        <v>41943</v>
      </c>
      <c r="C244" s="194">
        <v>1142</v>
      </c>
      <c r="D244" s="98"/>
      <c r="E244" s="109"/>
      <c r="F244" s="184"/>
    </row>
    <row r="245" spans="2:6" x14ac:dyDescent="0.35">
      <c r="B245" s="87">
        <v>41973</v>
      </c>
      <c r="C245" s="192">
        <v>1163</v>
      </c>
      <c r="D245" s="98"/>
      <c r="E245" s="109"/>
      <c r="F245" s="122"/>
    </row>
    <row r="246" spans="2:6" x14ac:dyDescent="0.35">
      <c r="B246" s="87">
        <v>42004</v>
      </c>
      <c r="C246" s="192">
        <v>1172</v>
      </c>
      <c r="D246" s="98"/>
      <c r="E246" s="109"/>
      <c r="F246" s="122"/>
    </row>
    <row r="247" spans="2:6" x14ac:dyDescent="0.35">
      <c r="B247" s="110">
        <v>42035</v>
      </c>
      <c r="C247" s="195">
        <v>1208</v>
      </c>
      <c r="D247" s="112"/>
      <c r="E247" s="113"/>
      <c r="F247" s="185"/>
    </row>
    <row r="248" spans="2:6" x14ac:dyDescent="0.35">
      <c r="B248" s="97">
        <v>42063</v>
      </c>
      <c r="C248" s="194">
        <v>1176</v>
      </c>
      <c r="D248" s="115" t="s">
        <v>2</v>
      </c>
      <c r="E248" s="116">
        <v>25</v>
      </c>
      <c r="F248" s="186">
        <v>42078</v>
      </c>
    </row>
    <row r="249" spans="2:6" x14ac:dyDescent="0.35">
      <c r="B249" s="97">
        <v>42094</v>
      </c>
      <c r="C249" s="194">
        <v>1182</v>
      </c>
      <c r="D249" s="115"/>
      <c r="E249" s="116"/>
      <c r="F249" s="117"/>
    </row>
    <row r="250" spans="2:6" x14ac:dyDescent="0.35">
      <c r="B250" s="97">
        <v>42124</v>
      </c>
      <c r="C250" s="194">
        <v>1178</v>
      </c>
      <c r="D250" s="115"/>
      <c r="E250" s="116"/>
      <c r="F250" s="186"/>
    </row>
    <row r="251" spans="2:6" x14ac:dyDescent="0.35">
      <c r="B251" s="97">
        <v>42155</v>
      </c>
      <c r="C251" s="194">
        <v>1187</v>
      </c>
      <c r="D251" s="115"/>
      <c r="E251" s="116"/>
      <c r="F251" s="117"/>
    </row>
    <row r="252" spans="2:6" x14ac:dyDescent="0.35">
      <c r="B252" s="97">
        <v>42185</v>
      </c>
      <c r="C252" s="194">
        <v>1161</v>
      </c>
      <c r="D252" s="115"/>
      <c r="E252" s="116"/>
      <c r="F252" s="117"/>
    </row>
    <row r="253" spans="2:6" x14ac:dyDescent="0.35">
      <c r="B253" s="97">
        <v>42216</v>
      </c>
      <c r="C253" s="194">
        <v>1170</v>
      </c>
      <c r="D253" s="115"/>
      <c r="E253" s="116"/>
      <c r="F253" s="117"/>
    </row>
    <row r="254" spans="2:6" x14ac:dyDescent="0.35">
      <c r="B254" s="97">
        <v>42247</v>
      </c>
      <c r="C254" s="194">
        <v>1137</v>
      </c>
      <c r="D254" s="115" t="s">
        <v>2</v>
      </c>
      <c r="E254" s="116">
        <v>25</v>
      </c>
      <c r="F254" s="186">
        <v>42262</v>
      </c>
    </row>
    <row r="255" spans="2:6" x14ac:dyDescent="0.35">
      <c r="B255" s="97">
        <v>42277</v>
      </c>
      <c r="C255" s="194">
        <v>1133</v>
      </c>
      <c r="D255" s="115"/>
      <c r="E255" s="116"/>
      <c r="F255" s="117"/>
    </row>
    <row r="256" spans="2:6" x14ac:dyDescent="0.35">
      <c r="B256" s="97">
        <v>42308</v>
      </c>
      <c r="C256" s="194">
        <v>1134</v>
      </c>
      <c r="D256" s="115"/>
      <c r="E256" s="118"/>
      <c r="F256" s="117"/>
    </row>
    <row r="257" spans="2:6" x14ac:dyDescent="0.35">
      <c r="B257" s="97">
        <v>42338</v>
      </c>
      <c r="C257" s="194">
        <v>1148</v>
      </c>
      <c r="D257" s="115"/>
      <c r="E257" s="118"/>
      <c r="F257" s="117"/>
    </row>
    <row r="258" spans="2:6" x14ac:dyDescent="0.35">
      <c r="B258" s="97">
        <v>42369</v>
      </c>
      <c r="C258" s="194">
        <v>1140</v>
      </c>
      <c r="D258" s="115"/>
      <c r="E258" s="118"/>
      <c r="F258" s="117"/>
    </row>
    <row r="259" spans="2:6" x14ac:dyDescent="0.35">
      <c r="B259" s="110">
        <v>42400</v>
      </c>
      <c r="C259" s="191">
        <v>1135</v>
      </c>
      <c r="D259" s="119"/>
      <c r="E259" s="120"/>
      <c r="F259" s="121"/>
    </row>
    <row r="260" spans="2:6" x14ac:dyDescent="0.35">
      <c r="B260" s="97">
        <v>42429</v>
      </c>
      <c r="C260" s="192">
        <v>1102</v>
      </c>
      <c r="D260" s="98" t="s">
        <v>2</v>
      </c>
      <c r="E260" s="101">
        <v>25</v>
      </c>
      <c r="F260" s="184">
        <v>42444</v>
      </c>
    </row>
    <row r="261" spans="2:6" x14ac:dyDescent="0.35">
      <c r="B261" s="97">
        <v>42460</v>
      </c>
      <c r="C261" s="192">
        <v>1124</v>
      </c>
      <c r="D261" s="98"/>
      <c r="E261" s="109"/>
      <c r="F261" s="122"/>
    </row>
    <row r="262" spans="2:6" x14ac:dyDescent="0.35">
      <c r="B262" s="97">
        <v>42490</v>
      </c>
      <c r="C262" s="192">
        <v>1131</v>
      </c>
      <c r="D262" s="98"/>
      <c r="E262" s="109"/>
      <c r="F262" s="122"/>
    </row>
    <row r="263" spans="2:6" x14ac:dyDescent="0.35">
      <c r="B263" s="97">
        <v>42521</v>
      </c>
      <c r="C263" s="192">
        <v>1141</v>
      </c>
      <c r="D263" s="98"/>
      <c r="E263" s="109"/>
      <c r="F263" s="122"/>
    </row>
    <row r="264" spans="2:6" x14ac:dyDescent="0.35">
      <c r="B264" s="97">
        <v>42551</v>
      </c>
      <c r="C264" s="192">
        <v>1151</v>
      </c>
      <c r="D264" s="98"/>
      <c r="E264" s="109"/>
      <c r="F264" s="122"/>
    </row>
    <row r="265" spans="2:6" x14ac:dyDescent="0.35">
      <c r="B265" s="97">
        <v>42582</v>
      </c>
      <c r="C265" s="192">
        <v>1194</v>
      </c>
      <c r="D265" s="98"/>
      <c r="E265" s="109"/>
      <c r="F265" s="122"/>
    </row>
    <row r="266" spans="2:6" x14ac:dyDescent="0.35">
      <c r="B266" s="97">
        <v>42613</v>
      </c>
      <c r="C266" s="192">
        <v>1203</v>
      </c>
      <c r="D266" s="98" t="s">
        <v>2</v>
      </c>
      <c r="E266" s="101">
        <v>25</v>
      </c>
      <c r="F266" s="184">
        <v>42628</v>
      </c>
    </row>
    <row r="267" spans="2:6" x14ac:dyDescent="0.35">
      <c r="B267" s="97">
        <v>42643</v>
      </c>
      <c r="C267" s="192">
        <v>1201</v>
      </c>
      <c r="D267" s="98"/>
      <c r="E267" s="109"/>
      <c r="F267" s="122"/>
    </row>
    <row r="268" spans="2:6" x14ac:dyDescent="0.35">
      <c r="B268" s="97">
        <v>42674</v>
      </c>
      <c r="C268" s="192">
        <v>1176</v>
      </c>
      <c r="D268" s="98"/>
      <c r="E268" s="109"/>
      <c r="F268" s="122"/>
    </row>
    <row r="269" spans="2:6" x14ac:dyDescent="0.35">
      <c r="B269" s="97">
        <v>42704</v>
      </c>
      <c r="C269" s="192">
        <v>1166</v>
      </c>
      <c r="D269" s="98"/>
      <c r="E269" s="109"/>
      <c r="F269" s="122"/>
    </row>
    <row r="270" spans="2:6" x14ac:dyDescent="0.35">
      <c r="B270" s="123">
        <v>42735</v>
      </c>
      <c r="C270" s="152">
        <v>1189</v>
      </c>
      <c r="D270" s="74"/>
      <c r="E270" s="75"/>
      <c r="F270" s="76"/>
    </row>
    <row r="271" spans="2:6" x14ac:dyDescent="0.35">
      <c r="B271" s="110">
        <v>42766</v>
      </c>
      <c r="C271" s="191">
        <v>1189</v>
      </c>
      <c r="D271" s="119"/>
      <c r="E271" s="120"/>
      <c r="F271" s="121"/>
    </row>
    <row r="272" spans="2:6" x14ac:dyDescent="0.35">
      <c r="B272" s="97" t="s">
        <v>43</v>
      </c>
      <c r="C272" s="192">
        <v>1194</v>
      </c>
      <c r="D272" s="98" t="s">
        <v>2</v>
      </c>
      <c r="E272" s="101">
        <v>25</v>
      </c>
      <c r="F272" s="184">
        <v>42444</v>
      </c>
    </row>
    <row r="273" spans="2:6" x14ac:dyDescent="0.35">
      <c r="B273" s="97">
        <v>42825</v>
      </c>
      <c r="C273" s="192">
        <v>1207</v>
      </c>
      <c r="D273" s="98"/>
      <c r="E273" s="109"/>
      <c r="F273" s="122"/>
    </row>
    <row r="274" spans="2:6" x14ac:dyDescent="0.35">
      <c r="B274" s="97">
        <v>42855</v>
      </c>
      <c r="C274" s="192">
        <v>1217</v>
      </c>
      <c r="D274" s="98"/>
      <c r="E274" s="109"/>
      <c r="F274" s="122"/>
    </row>
    <row r="275" spans="2:6" x14ac:dyDescent="0.35">
      <c r="B275" s="97">
        <v>42886</v>
      </c>
      <c r="C275" s="192">
        <v>1239</v>
      </c>
      <c r="D275" s="98"/>
      <c r="E275" s="109"/>
      <c r="F275" s="122"/>
    </row>
    <row r="276" spans="2:6" x14ac:dyDescent="0.35">
      <c r="B276" s="97">
        <v>42916</v>
      </c>
      <c r="C276" s="192">
        <v>1230</v>
      </c>
      <c r="D276" s="98"/>
      <c r="E276" s="109"/>
      <c r="F276" s="122"/>
    </row>
    <row r="277" spans="2:6" x14ac:dyDescent="0.35">
      <c r="B277" s="97">
        <v>42947</v>
      </c>
      <c r="C277" s="192">
        <v>1241</v>
      </c>
      <c r="D277" s="98"/>
      <c r="E277" s="109"/>
      <c r="F277" s="122"/>
    </row>
    <row r="278" spans="2:6" x14ac:dyDescent="0.35">
      <c r="B278" s="97">
        <v>42978</v>
      </c>
      <c r="C278" s="192">
        <v>1227</v>
      </c>
      <c r="D278" s="98" t="s">
        <v>2</v>
      </c>
      <c r="E278" s="101">
        <v>25</v>
      </c>
      <c r="F278" s="184">
        <v>42993</v>
      </c>
    </row>
    <row r="279" spans="2:6" x14ac:dyDescent="0.35">
      <c r="B279" s="97">
        <v>43008</v>
      </c>
      <c r="C279" s="192">
        <v>1216</v>
      </c>
      <c r="D279" s="98"/>
      <c r="E279" s="109"/>
      <c r="F279" s="122"/>
    </row>
    <row r="280" spans="2:6" x14ac:dyDescent="0.35">
      <c r="B280" s="97">
        <v>43039</v>
      </c>
      <c r="C280" s="192">
        <v>1224</v>
      </c>
      <c r="D280" s="98"/>
      <c r="E280" s="109"/>
      <c r="F280" s="122"/>
    </row>
    <row r="281" spans="2:6" x14ac:dyDescent="0.35">
      <c r="B281" s="97">
        <v>43069</v>
      </c>
      <c r="C281" s="192">
        <v>1226</v>
      </c>
      <c r="D281" s="98"/>
      <c r="E281" s="109"/>
      <c r="F281" s="122"/>
    </row>
    <row r="282" spans="2:6" x14ac:dyDescent="0.35">
      <c r="B282" s="123">
        <v>43100</v>
      </c>
      <c r="C282" s="152">
        <v>1244</v>
      </c>
      <c r="D282" s="74"/>
      <c r="E282" s="75"/>
      <c r="F282" s="76"/>
    </row>
    <row r="283" spans="2:6" x14ac:dyDescent="0.35">
      <c r="B283" s="83">
        <v>43131</v>
      </c>
      <c r="C283" s="191">
        <v>1241</v>
      </c>
      <c r="D283" s="119"/>
      <c r="E283" s="120"/>
      <c r="F283" s="121"/>
    </row>
    <row r="284" spans="2:6" x14ac:dyDescent="0.35">
      <c r="B284" s="87">
        <v>43159</v>
      </c>
      <c r="C284" s="192">
        <v>1206</v>
      </c>
      <c r="D284" s="98" t="s">
        <v>2</v>
      </c>
      <c r="E284" s="101">
        <v>25</v>
      </c>
      <c r="F284" s="184">
        <v>43174</v>
      </c>
    </row>
    <row r="285" spans="2:6" x14ac:dyDescent="0.35">
      <c r="B285" s="87">
        <v>43190</v>
      </c>
      <c r="C285" s="192">
        <v>1214</v>
      </c>
      <c r="D285" s="98"/>
      <c r="E285" s="109"/>
      <c r="F285" s="122"/>
    </row>
    <row r="286" spans="2:6" x14ac:dyDescent="0.35">
      <c r="B286" s="87">
        <v>43220</v>
      </c>
      <c r="C286" s="192">
        <v>1216</v>
      </c>
      <c r="D286" s="98"/>
      <c r="E286" s="109"/>
      <c r="F286" s="122"/>
    </row>
    <row r="287" spans="2:6" x14ac:dyDescent="0.35">
      <c r="B287" s="87">
        <v>43251</v>
      </c>
      <c r="C287" s="192">
        <v>1220</v>
      </c>
      <c r="D287" s="98"/>
      <c r="E287" s="109"/>
      <c r="F287" s="122"/>
    </row>
    <row r="288" spans="2:6" x14ac:dyDescent="0.35">
      <c r="B288" s="87">
        <v>43281</v>
      </c>
      <c r="C288" s="192">
        <v>1221</v>
      </c>
      <c r="D288" s="98"/>
      <c r="E288" s="109"/>
      <c r="F288" s="122"/>
    </row>
    <row r="289" spans="2:6" x14ac:dyDescent="0.35">
      <c r="B289" s="87">
        <v>43312</v>
      </c>
      <c r="C289" s="192">
        <v>1223</v>
      </c>
      <c r="D289" s="98"/>
      <c r="E289" s="109"/>
      <c r="F289" s="122"/>
    </row>
    <row r="290" spans="2:6" x14ac:dyDescent="0.35">
      <c r="B290" s="87">
        <v>43343</v>
      </c>
      <c r="C290" s="192">
        <v>1204</v>
      </c>
      <c r="D290" s="98" t="s">
        <v>2</v>
      </c>
      <c r="E290" s="101">
        <v>25</v>
      </c>
      <c r="F290" s="184">
        <v>43357</v>
      </c>
    </row>
    <row r="291" spans="2:6" x14ac:dyDescent="0.35">
      <c r="B291" s="87">
        <v>43373</v>
      </c>
      <c r="C291" s="192">
        <v>1198</v>
      </c>
      <c r="D291" s="98"/>
      <c r="E291" s="109"/>
      <c r="F291" s="122"/>
    </row>
    <row r="292" spans="2:6" x14ac:dyDescent="0.35">
      <c r="B292" s="87">
        <v>43404</v>
      </c>
      <c r="C292" s="192">
        <v>1204</v>
      </c>
      <c r="D292" s="98"/>
      <c r="E292" s="109"/>
      <c r="F292" s="122"/>
    </row>
    <row r="293" spans="2:6" x14ac:dyDescent="0.35">
      <c r="B293" s="87">
        <v>43434</v>
      </c>
      <c r="C293" s="192">
        <v>1191</v>
      </c>
      <c r="D293" s="98"/>
      <c r="E293" s="109"/>
      <c r="F293" s="122"/>
    </row>
    <row r="294" spans="2:6" x14ac:dyDescent="0.35">
      <c r="B294" s="93">
        <v>43465</v>
      </c>
      <c r="C294" s="152">
        <v>1196</v>
      </c>
      <c r="D294" s="74"/>
      <c r="E294" s="75"/>
      <c r="F294" s="76"/>
    </row>
    <row r="295" spans="2:6" x14ac:dyDescent="0.35">
      <c r="B295" s="83">
        <v>43496</v>
      </c>
      <c r="C295" s="191">
        <v>1210</v>
      </c>
      <c r="D295" s="119"/>
      <c r="E295" s="120"/>
      <c r="F295" s="121"/>
    </row>
    <row r="296" spans="2:6" x14ac:dyDescent="0.35">
      <c r="B296" s="87">
        <v>43524</v>
      </c>
      <c r="C296" s="192">
        <v>1186</v>
      </c>
      <c r="D296" s="98" t="s">
        <v>2</v>
      </c>
      <c r="E296" s="101">
        <v>25</v>
      </c>
      <c r="F296" s="184">
        <v>43539</v>
      </c>
    </row>
    <row r="297" spans="2:6" x14ac:dyDescent="0.35">
      <c r="B297" s="87">
        <v>43555</v>
      </c>
      <c r="C297" s="192">
        <v>1207</v>
      </c>
      <c r="D297" s="98"/>
      <c r="E297" s="109"/>
      <c r="F297" s="122"/>
    </row>
    <row r="298" spans="2:6" x14ac:dyDescent="0.35">
      <c r="B298" s="87">
        <v>43585</v>
      </c>
      <c r="C298" s="192">
        <v>1215</v>
      </c>
      <c r="D298" s="98"/>
      <c r="E298" s="109"/>
      <c r="F298" s="122"/>
    </row>
    <row r="299" spans="2:6" x14ac:dyDescent="0.35">
      <c r="B299" s="87">
        <v>43616</v>
      </c>
      <c r="C299" s="192">
        <v>1224</v>
      </c>
      <c r="D299" s="98"/>
      <c r="E299" s="109"/>
      <c r="F299" s="122"/>
    </row>
    <row r="300" spans="2:6" x14ac:dyDescent="0.35">
      <c r="B300" s="87">
        <v>43646</v>
      </c>
      <c r="C300" s="192">
        <v>1238</v>
      </c>
      <c r="D300" s="98"/>
      <c r="E300" s="109"/>
      <c r="F300" s="122"/>
    </row>
    <row r="301" spans="2:6" x14ac:dyDescent="0.35">
      <c r="B301" s="87">
        <v>43677</v>
      </c>
      <c r="C301" s="192">
        <v>1252</v>
      </c>
      <c r="D301" s="98"/>
      <c r="E301" s="109"/>
      <c r="F301" s="122"/>
    </row>
    <row r="302" spans="2:6" x14ac:dyDescent="0.35">
      <c r="B302" s="87">
        <v>43708</v>
      </c>
      <c r="C302" s="192">
        <v>1246</v>
      </c>
      <c r="D302" s="98" t="s">
        <v>2</v>
      </c>
      <c r="E302" s="223">
        <v>25</v>
      </c>
      <c r="F302" s="184">
        <v>43724</v>
      </c>
    </row>
    <row r="303" spans="2:6" x14ac:dyDescent="0.35">
      <c r="B303" s="87">
        <v>43738</v>
      </c>
      <c r="C303" s="192">
        <v>1247</v>
      </c>
      <c r="D303" s="98"/>
      <c r="E303" s="109"/>
      <c r="F303" s="122"/>
    </row>
    <row r="304" spans="2:6" x14ac:dyDescent="0.35">
      <c r="B304" s="87">
        <v>43769</v>
      </c>
      <c r="C304" s="192">
        <v>1245</v>
      </c>
      <c r="D304" s="98"/>
      <c r="E304" s="109"/>
      <c r="F304" s="122"/>
    </row>
    <row r="305" spans="2:6" x14ac:dyDescent="0.35">
      <c r="B305" s="87">
        <v>43799</v>
      </c>
      <c r="C305" s="192">
        <v>1249</v>
      </c>
      <c r="D305" s="98"/>
      <c r="E305" s="109"/>
      <c r="F305" s="122"/>
    </row>
    <row r="306" spans="2:6" x14ac:dyDescent="0.35">
      <c r="B306" s="93">
        <v>43830</v>
      </c>
      <c r="C306" s="152">
        <v>1250</v>
      </c>
      <c r="D306" s="74"/>
      <c r="E306" s="75"/>
      <c r="F306" s="76"/>
    </row>
    <row r="307" spans="2:6" x14ac:dyDescent="0.35">
      <c r="B307" s="83">
        <v>43861</v>
      </c>
      <c r="C307" s="191">
        <v>1276</v>
      </c>
      <c r="D307" s="119"/>
      <c r="E307" s="120"/>
      <c r="F307" s="121"/>
    </row>
    <row r="308" spans="2:6" x14ac:dyDescent="0.35">
      <c r="B308" s="87">
        <v>43889</v>
      </c>
      <c r="C308" s="192">
        <v>1250</v>
      </c>
      <c r="D308" s="98" t="s">
        <v>2</v>
      </c>
      <c r="E308" s="101">
        <v>25</v>
      </c>
      <c r="F308" s="184">
        <v>43905</v>
      </c>
    </row>
    <row r="309" spans="2:6" x14ac:dyDescent="0.35">
      <c r="B309" s="87">
        <v>43921</v>
      </c>
      <c r="C309" s="192">
        <v>1167</v>
      </c>
      <c r="D309" s="98"/>
      <c r="E309" s="109"/>
      <c r="F309" s="122"/>
    </row>
    <row r="310" spans="2:6" x14ac:dyDescent="0.35">
      <c r="B310" s="87">
        <v>43951</v>
      </c>
      <c r="C310" s="192">
        <v>1208</v>
      </c>
      <c r="D310" s="98"/>
      <c r="E310" s="109"/>
      <c r="F310" s="122"/>
    </row>
    <row r="311" spans="2:6" x14ac:dyDescent="0.35">
      <c r="B311" s="87">
        <v>43982</v>
      </c>
      <c r="C311" s="192">
        <v>1220</v>
      </c>
      <c r="D311" s="98"/>
      <c r="E311" s="109"/>
      <c r="F311" s="122"/>
    </row>
    <row r="312" spans="2:6" x14ac:dyDescent="0.35">
      <c r="B312" s="87">
        <v>44012</v>
      </c>
      <c r="C312" s="192">
        <v>1237</v>
      </c>
      <c r="D312" s="98"/>
      <c r="E312" s="109"/>
      <c r="F312" s="122"/>
    </row>
    <row r="313" spans="2:6" x14ac:dyDescent="0.35">
      <c r="B313" s="87">
        <v>44043</v>
      </c>
      <c r="C313" s="192">
        <v>1251</v>
      </c>
      <c r="D313" s="98"/>
      <c r="E313" s="109"/>
      <c r="F313" s="122"/>
    </row>
    <row r="314" spans="2:6" x14ac:dyDescent="0.35">
      <c r="B314" s="87">
        <v>44074</v>
      </c>
      <c r="C314" s="192">
        <v>1219</v>
      </c>
      <c r="D314" s="98" t="s">
        <v>2</v>
      </c>
      <c r="E314" s="223">
        <v>22.5</v>
      </c>
      <c r="F314" s="184">
        <v>44090</v>
      </c>
    </row>
    <row r="315" spans="2:6" x14ac:dyDescent="0.35">
      <c r="B315" s="87">
        <v>44104</v>
      </c>
      <c r="C315" s="192">
        <v>1231</v>
      </c>
      <c r="D315" s="98"/>
      <c r="E315" s="109"/>
      <c r="F315" s="122"/>
    </row>
    <row r="316" spans="2:6" x14ac:dyDescent="0.35">
      <c r="B316" s="87">
        <v>44135</v>
      </c>
      <c r="C316" s="192">
        <v>1234</v>
      </c>
      <c r="D316" s="98"/>
      <c r="E316" s="109"/>
      <c r="F316" s="122"/>
    </row>
    <row r="317" spans="2:6" x14ac:dyDescent="0.35">
      <c r="B317" s="87">
        <v>44165</v>
      </c>
      <c r="C317" s="192">
        <v>1256</v>
      </c>
      <c r="D317" s="98"/>
      <c r="E317" s="109"/>
      <c r="F317" s="122"/>
    </row>
    <row r="318" spans="2:6" x14ac:dyDescent="0.35">
      <c r="B318" s="93">
        <v>44196</v>
      </c>
      <c r="C318" s="152">
        <v>1271</v>
      </c>
      <c r="D318" s="74"/>
      <c r="E318" s="75"/>
      <c r="F318" s="76"/>
    </row>
    <row r="319" spans="2:6" x14ac:dyDescent="0.35">
      <c r="B319" s="83">
        <v>44227</v>
      </c>
      <c r="C319" s="191">
        <v>1269</v>
      </c>
      <c r="D319" s="119"/>
      <c r="E319" s="120"/>
      <c r="F319" s="121"/>
    </row>
    <row r="320" spans="2:6" x14ac:dyDescent="0.35">
      <c r="B320" s="87">
        <v>44255</v>
      </c>
      <c r="C320" s="192">
        <v>1224</v>
      </c>
      <c r="D320" s="98" t="s">
        <v>2</v>
      </c>
      <c r="E320" s="101">
        <v>20</v>
      </c>
      <c r="F320" s="184">
        <v>44270</v>
      </c>
    </row>
    <row r="321" spans="2:6" x14ac:dyDescent="0.35">
      <c r="B321" s="87">
        <v>44286</v>
      </c>
      <c r="C321" s="192">
        <v>1229</v>
      </c>
      <c r="D321" s="98"/>
      <c r="E321" s="109"/>
      <c r="F321" s="122"/>
    </row>
    <row r="322" spans="2:6" x14ac:dyDescent="0.35">
      <c r="B322" s="87">
        <v>44316</v>
      </c>
      <c r="C322" s="192">
        <v>1238</v>
      </c>
      <c r="D322" s="98"/>
      <c r="E322" s="109"/>
      <c r="F322" s="122"/>
    </row>
    <row r="323" spans="2:6" x14ac:dyDescent="0.35">
      <c r="B323" s="87">
        <v>44347</v>
      </c>
      <c r="C323" s="192">
        <v>1241</v>
      </c>
      <c r="D323" s="98"/>
      <c r="E323" s="109"/>
      <c r="F323" s="122"/>
    </row>
    <row r="324" spans="2:6" x14ac:dyDescent="0.35">
      <c r="B324" s="87">
        <v>44377</v>
      </c>
      <c r="C324" s="192">
        <v>1257</v>
      </c>
      <c r="D324" s="98"/>
      <c r="E324" s="109"/>
      <c r="F324" s="122"/>
    </row>
    <row r="325" spans="2:6" x14ac:dyDescent="0.35">
      <c r="B325" s="87">
        <v>44408</v>
      </c>
      <c r="C325" s="192">
        <v>1273</v>
      </c>
      <c r="D325" s="98"/>
      <c r="E325" s="109"/>
      <c r="F325" s="122"/>
    </row>
    <row r="326" spans="2:6" x14ac:dyDescent="0.35">
      <c r="B326" s="87">
        <v>44439</v>
      </c>
      <c r="C326" s="192">
        <v>1256</v>
      </c>
      <c r="D326" s="98" t="s">
        <v>2</v>
      </c>
      <c r="E326" s="241">
        <v>20</v>
      </c>
      <c r="F326" s="184">
        <v>44454</v>
      </c>
    </row>
    <row r="327" spans="2:6" x14ac:dyDescent="0.35">
      <c r="B327" s="87">
        <v>44469</v>
      </c>
      <c r="C327" s="192">
        <v>1241</v>
      </c>
      <c r="D327" s="98"/>
      <c r="E327" s="109"/>
      <c r="F327" s="122"/>
    </row>
    <row r="328" spans="2:6" x14ac:dyDescent="0.35">
      <c r="B328" s="87">
        <v>44500</v>
      </c>
      <c r="C328" s="192">
        <v>1243</v>
      </c>
      <c r="D328" s="98"/>
      <c r="E328" s="109"/>
      <c r="F328" s="122"/>
    </row>
    <row r="329" spans="2:6" x14ac:dyDescent="0.35">
      <c r="B329" s="87">
        <v>44530</v>
      </c>
      <c r="C329" s="192">
        <v>1248</v>
      </c>
      <c r="D329" s="98"/>
      <c r="E329" s="109"/>
      <c r="F329" s="122"/>
    </row>
    <row r="330" spans="2:6" x14ac:dyDescent="0.35">
      <c r="B330" s="93">
        <v>44561</v>
      </c>
      <c r="C330" s="152">
        <v>1248</v>
      </c>
      <c r="D330" s="74"/>
      <c r="E330" s="75"/>
      <c r="F330" s="76"/>
    </row>
    <row r="331" spans="2:6" x14ac:dyDescent="0.35">
      <c r="B331" s="83">
        <v>44592</v>
      </c>
      <c r="C331" s="191">
        <v>1229</v>
      </c>
      <c r="D331" s="119"/>
      <c r="E331" s="120"/>
      <c r="F331" s="121"/>
    </row>
    <row r="332" spans="2:6" x14ac:dyDescent="0.35">
      <c r="B332" s="87">
        <v>44620</v>
      </c>
      <c r="C332" s="192">
        <v>1184</v>
      </c>
      <c r="D332" s="98" t="s">
        <v>2</v>
      </c>
      <c r="E332" s="109"/>
      <c r="F332" s="122"/>
    </row>
    <row r="333" spans="2:6" x14ac:dyDescent="0.35">
      <c r="B333" s="87">
        <v>44651</v>
      </c>
      <c r="C333" s="192">
        <v>1184</v>
      </c>
      <c r="D333" s="98"/>
      <c r="E333" s="109"/>
      <c r="F333" s="122"/>
    </row>
    <row r="334" spans="2:6" x14ac:dyDescent="0.35">
      <c r="B334" s="87">
        <v>44681</v>
      </c>
      <c r="C334" s="192">
        <v>1165</v>
      </c>
      <c r="D334" s="98"/>
      <c r="E334" s="109"/>
      <c r="F334" s="122"/>
    </row>
    <row r="335" spans="2:6" x14ac:dyDescent="0.35">
      <c r="B335" s="87">
        <v>44712</v>
      </c>
      <c r="C335" s="192">
        <v>1157</v>
      </c>
      <c r="D335" s="98"/>
      <c r="E335" s="109"/>
      <c r="F335" s="122"/>
    </row>
    <row r="336" spans="2:6" x14ac:dyDescent="0.35">
      <c r="B336" s="87">
        <v>44742</v>
      </c>
      <c r="C336" s="192">
        <v>1120</v>
      </c>
      <c r="D336" s="98"/>
      <c r="E336" s="109"/>
      <c r="F336" s="122"/>
    </row>
    <row r="337" spans="2:6" x14ac:dyDescent="0.35">
      <c r="B337" s="87">
        <v>44773</v>
      </c>
      <c r="C337" s="192">
        <v>1143</v>
      </c>
      <c r="D337" s="98"/>
      <c r="E337" s="109"/>
      <c r="F337" s="122"/>
    </row>
    <row r="338" spans="2:6" x14ac:dyDescent="0.35">
      <c r="B338" s="87">
        <v>44804</v>
      </c>
      <c r="C338" s="192">
        <v>1092</v>
      </c>
      <c r="D338" s="98" t="s">
        <v>2</v>
      </c>
      <c r="E338" s="101">
        <v>22.5</v>
      </c>
      <c r="F338" s="184">
        <v>44816</v>
      </c>
    </row>
    <row r="339" spans="2:6" x14ac:dyDescent="0.35">
      <c r="B339" s="87">
        <v>44834</v>
      </c>
      <c r="C339" s="192">
        <v>1024</v>
      </c>
      <c r="D339" s="98"/>
      <c r="E339" s="109"/>
      <c r="F339" s="122"/>
    </row>
    <row r="340" spans="2:6" x14ac:dyDescent="0.35">
      <c r="B340" s="87">
        <v>44865</v>
      </c>
      <c r="C340" s="192">
        <v>1039</v>
      </c>
      <c r="D340" s="98"/>
      <c r="E340" s="109"/>
      <c r="F340" s="122"/>
    </row>
    <row r="341" spans="2:6" x14ac:dyDescent="0.35">
      <c r="B341" s="87">
        <v>44895</v>
      </c>
      <c r="C341" s="192">
        <v>1074</v>
      </c>
      <c r="D341" s="98"/>
      <c r="E341" s="109"/>
      <c r="F341" s="122"/>
    </row>
    <row r="342" spans="2:6" x14ac:dyDescent="0.35">
      <c r="B342" s="93">
        <v>44926</v>
      </c>
      <c r="C342" s="152">
        <v>1056</v>
      </c>
      <c r="D342" s="74"/>
      <c r="E342" s="75"/>
      <c r="F342" s="76"/>
    </row>
    <row r="343" spans="2:6" x14ac:dyDescent="0.35">
      <c r="B343" s="83">
        <v>44957</v>
      </c>
      <c r="C343" s="191">
        <v>1090</v>
      </c>
      <c r="D343" s="119"/>
      <c r="E343" s="120"/>
      <c r="F343" s="121"/>
    </row>
    <row r="344" spans="2:6" x14ac:dyDescent="0.35">
      <c r="B344" s="87">
        <v>44985</v>
      </c>
      <c r="C344" s="192">
        <v>1060</v>
      </c>
      <c r="D344" s="98" t="s">
        <v>2</v>
      </c>
      <c r="E344" s="109"/>
      <c r="F344" s="122"/>
    </row>
    <row r="345" spans="2:6" x14ac:dyDescent="0.35">
      <c r="B345" s="87">
        <v>45016</v>
      </c>
      <c r="C345" s="192">
        <v>1056</v>
      </c>
      <c r="D345" s="98"/>
      <c r="E345" s="109"/>
      <c r="F345" s="122"/>
    </row>
    <row r="346" spans="2:6" x14ac:dyDescent="0.35">
      <c r="B346" s="87">
        <v>45046</v>
      </c>
      <c r="C346" s="192">
        <v>1056</v>
      </c>
      <c r="D346" s="98"/>
      <c r="E346" s="109"/>
      <c r="F346" s="122"/>
    </row>
    <row r="347" spans="2:6" x14ac:dyDescent="0.35">
      <c r="B347" s="87">
        <v>45077</v>
      </c>
      <c r="C347" s="192">
        <v>1048</v>
      </c>
      <c r="D347" s="98"/>
      <c r="E347" s="109"/>
      <c r="F347" s="122"/>
    </row>
    <row r="348" spans="2:6" x14ac:dyDescent="0.35">
      <c r="B348" s="87">
        <v>45107</v>
      </c>
      <c r="C348" s="192">
        <v>1041</v>
      </c>
      <c r="D348" s="98"/>
      <c r="E348" s="109"/>
      <c r="F348" s="122"/>
    </row>
    <row r="349" spans="2:6" x14ac:dyDescent="0.35">
      <c r="B349" s="87">
        <v>45138</v>
      </c>
      <c r="C349" s="192">
        <v>1058</v>
      </c>
      <c r="D349" s="98"/>
      <c r="E349" s="109"/>
      <c r="F349" s="122"/>
    </row>
    <row r="350" spans="2:6" x14ac:dyDescent="0.35">
      <c r="B350" s="87">
        <v>45169</v>
      </c>
      <c r="C350" s="192">
        <v>1034</v>
      </c>
      <c r="D350" s="98" t="s">
        <v>2</v>
      </c>
      <c r="E350" s="101">
        <v>25</v>
      </c>
      <c r="F350" s="184">
        <v>45184</v>
      </c>
    </row>
    <row r="351" spans="2:6" x14ac:dyDescent="0.35">
      <c r="B351" s="87">
        <v>45199</v>
      </c>
      <c r="C351" s="192">
        <v>1036</v>
      </c>
      <c r="D351" s="98"/>
      <c r="E351" s="109"/>
      <c r="F351" s="122"/>
    </row>
    <row r="352" spans="2:6" x14ac:dyDescent="0.35">
      <c r="B352" s="87">
        <v>45230</v>
      </c>
      <c r="C352" s="192">
        <v>1037</v>
      </c>
      <c r="D352" s="98"/>
      <c r="E352" s="109"/>
      <c r="F352" s="122"/>
    </row>
    <row r="353" spans="2:6" x14ac:dyDescent="0.35">
      <c r="B353" s="87">
        <v>45260</v>
      </c>
      <c r="C353" s="192">
        <v>1064</v>
      </c>
      <c r="D353" s="98"/>
      <c r="E353" s="109"/>
      <c r="F353" s="122"/>
    </row>
    <row r="354" spans="2:6" x14ac:dyDescent="0.35">
      <c r="B354" s="87">
        <v>45291</v>
      </c>
      <c r="C354" s="192">
        <v>1096</v>
      </c>
      <c r="D354" s="98"/>
      <c r="E354" s="109"/>
      <c r="F354" s="122"/>
    </row>
    <row r="355" spans="2:6" x14ac:dyDescent="0.35">
      <c r="B355" s="249"/>
      <c r="C355" s="152"/>
      <c r="D355" s="74"/>
      <c r="E355" s="75"/>
      <c r="F355" s="76"/>
    </row>
    <row r="356" spans="2:6" x14ac:dyDescent="0.35">
      <c r="B356" s="83">
        <v>45322</v>
      </c>
      <c r="C356" s="191">
        <v>1097</v>
      </c>
      <c r="D356" s="119"/>
      <c r="E356" s="120"/>
      <c r="F356" s="121"/>
    </row>
    <row r="357" spans="2:6" x14ac:dyDescent="0.35">
      <c r="B357" s="87">
        <v>45351</v>
      </c>
      <c r="C357" s="192">
        <v>1068</v>
      </c>
      <c r="D357" s="98" t="s">
        <v>2</v>
      </c>
      <c r="E357" s="101">
        <v>30</v>
      </c>
      <c r="F357" s="184">
        <v>45366</v>
      </c>
    </row>
    <row r="358" spans="2:6" x14ac:dyDescent="0.35">
      <c r="B358" s="87">
        <v>45382</v>
      </c>
      <c r="C358" s="192">
        <v>1088</v>
      </c>
      <c r="D358" s="98"/>
      <c r="E358" s="109"/>
      <c r="F358" s="122"/>
    </row>
    <row r="359" spans="2:6" x14ac:dyDescent="0.35">
      <c r="B359" s="87">
        <v>45412</v>
      </c>
      <c r="C359" s="192">
        <v>1079</v>
      </c>
      <c r="D359" s="98"/>
      <c r="E359" s="109"/>
      <c r="F359" s="122"/>
    </row>
    <row r="360" spans="2:6" x14ac:dyDescent="0.35">
      <c r="B360" s="87">
        <v>45443</v>
      </c>
      <c r="C360" s="192">
        <v>1085</v>
      </c>
      <c r="D360" s="98"/>
      <c r="E360" s="109"/>
      <c r="F360" s="122"/>
    </row>
    <row r="361" spans="2:6" x14ac:dyDescent="0.35">
      <c r="B361" s="87">
        <v>45473</v>
      </c>
      <c r="C361" s="192">
        <v>1094</v>
      </c>
      <c r="D361" s="98"/>
      <c r="E361" s="109"/>
      <c r="F361" s="122"/>
    </row>
    <row r="362" spans="2:6" x14ac:dyDescent="0.35">
      <c r="B362" s="87">
        <v>45504</v>
      </c>
      <c r="C362" s="192">
        <v>1109</v>
      </c>
      <c r="D362" s="98"/>
      <c r="E362" s="109"/>
      <c r="F362" s="122"/>
    </row>
    <row r="363" spans="2:6" x14ac:dyDescent="0.35">
      <c r="B363" s="87">
        <v>45535</v>
      </c>
      <c r="C363" s="192">
        <v>1088</v>
      </c>
      <c r="D363" s="98" t="s">
        <v>2</v>
      </c>
      <c r="E363" s="101">
        <v>30</v>
      </c>
      <c r="F363" s="184">
        <v>45550</v>
      </c>
    </row>
    <row r="364" spans="2:6" x14ac:dyDescent="0.35">
      <c r="B364" s="87">
        <v>45565</v>
      </c>
      <c r="C364" s="192">
        <v>1096</v>
      </c>
      <c r="D364" s="98"/>
      <c r="E364" s="109"/>
      <c r="F364" s="122"/>
    </row>
    <row r="365" spans="2:6" x14ac:dyDescent="0.35">
      <c r="B365" s="87">
        <v>45596</v>
      </c>
      <c r="C365" s="192">
        <v>1094</v>
      </c>
      <c r="D365" s="98"/>
      <c r="E365" s="109"/>
      <c r="F365" s="122"/>
    </row>
    <row r="366" spans="2:6" x14ac:dyDescent="0.35">
      <c r="B366" s="87">
        <v>45626</v>
      </c>
      <c r="C366" s="192">
        <v>1104</v>
      </c>
      <c r="D366" s="98"/>
      <c r="E366" s="109"/>
      <c r="F366" s="122"/>
    </row>
    <row r="367" spans="2:6" x14ac:dyDescent="0.35">
      <c r="B367" s="87">
        <v>45657</v>
      </c>
      <c r="C367" s="192">
        <v>1106</v>
      </c>
      <c r="D367" s="98"/>
      <c r="E367" s="109"/>
      <c r="F367" s="122"/>
    </row>
    <row r="368" spans="2:6" x14ac:dyDescent="0.35">
      <c r="B368" s="249"/>
      <c r="C368" s="152"/>
      <c r="D368" s="74"/>
      <c r="E368" s="75"/>
      <c r="F368" s="76"/>
    </row>
    <row r="369" spans="2:6" x14ac:dyDescent="0.35">
      <c r="B369" s="83">
        <v>45688</v>
      </c>
      <c r="C369" s="191">
        <v>1117</v>
      </c>
      <c r="D369" s="119"/>
      <c r="E369" s="120"/>
      <c r="F369" s="121"/>
    </row>
    <row r="370" spans="2:6" x14ac:dyDescent="0.35">
      <c r="B370" s="87">
        <v>45716</v>
      </c>
      <c r="C370" s="192">
        <v>1097</v>
      </c>
      <c r="D370" s="98" t="s">
        <v>2</v>
      </c>
      <c r="E370" s="101">
        <v>30</v>
      </c>
      <c r="F370" s="184">
        <v>45731</v>
      </c>
    </row>
    <row r="371" spans="2:6" x14ac:dyDescent="0.35">
      <c r="B371" s="87">
        <v>45747</v>
      </c>
      <c r="C371" s="192">
        <v>1093</v>
      </c>
      <c r="D371" s="98"/>
      <c r="E371" s="109"/>
      <c r="F371" s="122"/>
    </row>
    <row r="372" spans="2:6" x14ac:dyDescent="0.35">
      <c r="B372" s="87">
        <v>45777</v>
      </c>
      <c r="C372" s="192"/>
      <c r="D372" s="98"/>
      <c r="E372" s="109"/>
      <c r="F372" s="122"/>
    </row>
    <row r="373" spans="2:6" x14ac:dyDescent="0.35">
      <c r="B373" s="87">
        <v>45808</v>
      </c>
      <c r="C373" s="192"/>
      <c r="D373" s="98"/>
      <c r="E373" s="109"/>
      <c r="F373" s="122"/>
    </row>
    <row r="374" spans="2:6" x14ac:dyDescent="0.35">
      <c r="B374" s="87">
        <v>45838</v>
      </c>
      <c r="C374" s="192"/>
      <c r="D374" s="98"/>
      <c r="E374" s="109"/>
      <c r="F374" s="122"/>
    </row>
    <row r="375" spans="2:6" x14ac:dyDescent="0.35">
      <c r="B375" s="87">
        <v>45869</v>
      </c>
      <c r="C375" s="192"/>
      <c r="D375" s="98"/>
      <c r="E375" s="109"/>
      <c r="F375" s="122"/>
    </row>
    <row r="376" spans="2:6" x14ac:dyDescent="0.35">
      <c r="B376" s="87">
        <v>45900</v>
      </c>
      <c r="C376" s="192"/>
      <c r="D376" s="98"/>
      <c r="E376" s="109"/>
      <c r="F376" s="122"/>
    </row>
    <row r="377" spans="2:6" x14ac:dyDescent="0.35">
      <c r="B377" s="87">
        <v>45930</v>
      </c>
      <c r="C377" s="192"/>
      <c r="D377" s="98"/>
      <c r="E377" s="109"/>
      <c r="F377" s="122"/>
    </row>
    <row r="378" spans="2:6" x14ac:dyDescent="0.35">
      <c r="B378" s="87">
        <v>45961</v>
      </c>
      <c r="C378" s="192"/>
      <c r="D378" s="98"/>
      <c r="E378" s="109"/>
      <c r="F378" s="122"/>
    </row>
    <row r="379" spans="2:6" x14ac:dyDescent="0.35">
      <c r="B379" s="87">
        <v>45991</v>
      </c>
      <c r="C379" s="192"/>
      <c r="D379" s="98"/>
      <c r="E379" s="109"/>
      <c r="F379" s="122"/>
    </row>
    <row r="380" spans="2:6" x14ac:dyDescent="0.35">
      <c r="B380" s="93">
        <v>46022</v>
      </c>
      <c r="C380" s="152"/>
      <c r="D380" s="74"/>
      <c r="E380" s="75"/>
      <c r="F380" s="7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workbookViewId="0">
      <selection activeCell="C5" sqref="C5"/>
    </sheetView>
  </sheetViews>
  <sheetFormatPr defaultColWidth="8" defaultRowHeight="15" x14ac:dyDescent="0.25"/>
  <cols>
    <col min="1" max="1" width="10.7109375" bestFit="1" customWidth="1"/>
    <col min="5" max="5" width="20.5703125" customWidth="1"/>
    <col min="6" max="6" width="10.7109375" bestFit="1" customWidth="1"/>
    <col min="8" max="8" width="9.7109375" customWidth="1"/>
    <col min="11" max="11" width="17.5703125" bestFit="1" customWidth="1"/>
    <col min="12" max="13" width="13" bestFit="1" customWidth="1"/>
    <col min="256" max="256" width="10.140625" bestFit="1" customWidth="1"/>
    <col min="261" max="261" width="13" bestFit="1" customWidth="1"/>
    <col min="262" max="262" width="9" bestFit="1" customWidth="1"/>
    <col min="267" max="267" width="17.5703125" bestFit="1" customWidth="1"/>
    <col min="268" max="269" width="13" bestFit="1" customWidth="1"/>
    <col min="512" max="512" width="10.140625" bestFit="1" customWidth="1"/>
    <col min="517" max="517" width="13" bestFit="1" customWidth="1"/>
    <col min="518" max="518" width="9" bestFit="1" customWidth="1"/>
    <col min="523" max="523" width="17.5703125" bestFit="1" customWidth="1"/>
    <col min="524" max="525" width="13" bestFit="1" customWidth="1"/>
    <col min="768" max="768" width="10.140625" bestFit="1" customWidth="1"/>
    <col min="773" max="773" width="13" bestFit="1" customWidth="1"/>
    <col min="774" max="774" width="9" bestFit="1" customWidth="1"/>
    <col min="779" max="779" width="17.5703125" bestFit="1" customWidth="1"/>
    <col min="780" max="781" width="13" bestFit="1" customWidth="1"/>
    <col min="1024" max="1024" width="10.140625" bestFit="1" customWidth="1"/>
    <col min="1029" max="1029" width="13" bestFit="1" customWidth="1"/>
    <col min="1030" max="1030" width="9" bestFit="1" customWidth="1"/>
    <col min="1035" max="1035" width="17.5703125" bestFit="1" customWidth="1"/>
    <col min="1036" max="1037" width="13" bestFit="1" customWidth="1"/>
    <col min="1280" max="1280" width="10.140625" bestFit="1" customWidth="1"/>
    <col min="1285" max="1285" width="13" bestFit="1" customWidth="1"/>
    <col min="1286" max="1286" width="9" bestFit="1" customWidth="1"/>
    <col min="1291" max="1291" width="17.5703125" bestFit="1" customWidth="1"/>
    <col min="1292" max="1293" width="13" bestFit="1" customWidth="1"/>
    <col min="1536" max="1536" width="10.140625" bestFit="1" customWidth="1"/>
    <col min="1541" max="1541" width="13" bestFit="1" customWidth="1"/>
    <col min="1542" max="1542" width="9" bestFit="1" customWidth="1"/>
    <col min="1547" max="1547" width="17.5703125" bestFit="1" customWidth="1"/>
    <col min="1548" max="1549" width="13" bestFit="1" customWidth="1"/>
    <col min="1792" max="1792" width="10.140625" bestFit="1" customWidth="1"/>
    <col min="1797" max="1797" width="13" bestFit="1" customWidth="1"/>
    <col min="1798" max="1798" width="9" bestFit="1" customWidth="1"/>
    <col min="1803" max="1803" width="17.5703125" bestFit="1" customWidth="1"/>
    <col min="1804" max="1805" width="13" bestFit="1" customWidth="1"/>
    <col min="2048" max="2048" width="10.140625" bestFit="1" customWidth="1"/>
    <col min="2053" max="2053" width="13" bestFit="1" customWidth="1"/>
    <col min="2054" max="2054" width="9" bestFit="1" customWidth="1"/>
    <col min="2059" max="2059" width="17.5703125" bestFit="1" customWidth="1"/>
    <col min="2060" max="2061" width="13" bestFit="1" customWidth="1"/>
    <col min="2304" max="2304" width="10.140625" bestFit="1" customWidth="1"/>
    <col min="2309" max="2309" width="13" bestFit="1" customWidth="1"/>
    <col min="2310" max="2310" width="9" bestFit="1" customWidth="1"/>
    <col min="2315" max="2315" width="17.5703125" bestFit="1" customWidth="1"/>
    <col min="2316" max="2317" width="13" bestFit="1" customWidth="1"/>
    <col min="2560" max="2560" width="10.140625" bestFit="1" customWidth="1"/>
    <col min="2565" max="2565" width="13" bestFit="1" customWidth="1"/>
    <col min="2566" max="2566" width="9" bestFit="1" customWidth="1"/>
    <col min="2571" max="2571" width="17.5703125" bestFit="1" customWidth="1"/>
    <col min="2572" max="2573" width="13" bestFit="1" customWidth="1"/>
    <col min="2816" max="2816" width="10.140625" bestFit="1" customWidth="1"/>
    <col min="2821" max="2821" width="13" bestFit="1" customWidth="1"/>
    <col min="2822" max="2822" width="9" bestFit="1" customWidth="1"/>
    <col min="2827" max="2827" width="17.5703125" bestFit="1" customWidth="1"/>
    <col min="2828" max="2829" width="13" bestFit="1" customWidth="1"/>
    <col min="3072" max="3072" width="10.140625" bestFit="1" customWidth="1"/>
    <col min="3077" max="3077" width="13" bestFit="1" customWidth="1"/>
    <col min="3078" max="3078" width="9" bestFit="1" customWidth="1"/>
    <col min="3083" max="3083" width="17.5703125" bestFit="1" customWidth="1"/>
    <col min="3084" max="3085" width="13" bestFit="1" customWidth="1"/>
    <col min="3328" max="3328" width="10.140625" bestFit="1" customWidth="1"/>
    <col min="3333" max="3333" width="13" bestFit="1" customWidth="1"/>
    <col min="3334" max="3334" width="9" bestFit="1" customWidth="1"/>
    <col min="3339" max="3339" width="17.5703125" bestFit="1" customWidth="1"/>
    <col min="3340" max="3341" width="13" bestFit="1" customWidth="1"/>
    <col min="3584" max="3584" width="10.140625" bestFit="1" customWidth="1"/>
    <col min="3589" max="3589" width="13" bestFit="1" customWidth="1"/>
    <col min="3590" max="3590" width="9" bestFit="1" customWidth="1"/>
    <col min="3595" max="3595" width="17.5703125" bestFit="1" customWidth="1"/>
    <col min="3596" max="3597" width="13" bestFit="1" customWidth="1"/>
    <col min="3840" max="3840" width="10.140625" bestFit="1" customWidth="1"/>
    <col min="3845" max="3845" width="13" bestFit="1" customWidth="1"/>
    <col min="3846" max="3846" width="9" bestFit="1" customWidth="1"/>
    <col min="3851" max="3851" width="17.5703125" bestFit="1" customWidth="1"/>
    <col min="3852" max="3853" width="13" bestFit="1" customWidth="1"/>
    <col min="4096" max="4096" width="10.140625" bestFit="1" customWidth="1"/>
    <col min="4101" max="4101" width="13" bestFit="1" customWidth="1"/>
    <col min="4102" max="4102" width="9" bestFit="1" customWidth="1"/>
    <col min="4107" max="4107" width="17.5703125" bestFit="1" customWidth="1"/>
    <col min="4108" max="4109" width="13" bestFit="1" customWidth="1"/>
    <col min="4352" max="4352" width="10.140625" bestFit="1" customWidth="1"/>
    <col min="4357" max="4357" width="13" bestFit="1" customWidth="1"/>
    <col min="4358" max="4358" width="9" bestFit="1" customWidth="1"/>
    <col min="4363" max="4363" width="17.5703125" bestFit="1" customWidth="1"/>
    <col min="4364" max="4365" width="13" bestFit="1" customWidth="1"/>
    <col min="4608" max="4608" width="10.140625" bestFit="1" customWidth="1"/>
    <col min="4613" max="4613" width="13" bestFit="1" customWidth="1"/>
    <col min="4614" max="4614" width="9" bestFit="1" customWidth="1"/>
    <col min="4619" max="4619" width="17.5703125" bestFit="1" customWidth="1"/>
    <col min="4620" max="4621" width="13" bestFit="1" customWidth="1"/>
    <col min="4864" max="4864" width="10.140625" bestFit="1" customWidth="1"/>
    <col min="4869" max="4869" width="13" bestFit="1" customWidth="1"/>
    <col min="4870" max="4870" width="9" bestFit="1" customWidth="1"/>
    <col min="4875" max="4875" width="17.5703125" bestFit="1" customWidth="1"/>
    <col min="4876" max="4877" width="13" bestFit="1" customWidth="1"/>
    <col min="5120" max="5120" width="10.140625" bestFit="1" customWidth="1"/>
    <col min="5125" max="5125" width="13" bestFit="1" customWidth="1"/>
    <col min="5126" max="5126" width="9" bestFit="1" customWidth="1"/>
    <col min="5131" max="5131" width="17.5703125" bestFit="1" customWidth="1"/>
    <col min="5132" max="5133" width="13" bestFit="1" customWidth="1"/>
    <col min="5376" max="5376" width="10.140625" bestFit="1" customWidth="1"/>
    <col min="5381" max="5381" width="13" bestFit="1" customWidth="1"/>
    <col min="5382" max="5382" width="9" bestFit="1" customWidth="1"/>
    <col min="5387" max="5387" width="17.5703125" bestFit="1" customWidth="1"/>
    <col min="5388" max="5389" width="13" bestFit="1" customWidth="1"/>
    <col min="5632" max="5632" width="10.140625" bestFit="1" customWidth="1"/>
    <col min="5637" max="5637" width="13" bestFit="1" customWidth="1"/>
    <col min="5638" max="5638" width="9" bestFit="1" customWidth="1"/>
    <col min="5643" max="5643" width="17.5703125" bestFit="1" customWidth="1"/>
    <col min="5644" max="5645" width="13" bestFit="1" customWidth="1"/>
    <col min="5888" max="5888" width="10.140625" bestFit="1" customWidth="1"/>
    <col min="5893" max="5893" width="13" bestFit="1" customWidth="1"/>
    <col min="5894" max="5894" width="9" bestFit="1" customWidth="1"/>
    <col min="5899" max="5899" width="17.5703125" bestFit="1" customWidth="1"/>
    <col min="5900" max="5901" width="13" bestFit="1" customWidth="1"/>
    <col min="6144" max="6144" width="10.140625" bestFit="1" customWidth="1"/>
    <col min="6149" max="6149" width="13" bestFit="1" customWidth="1"/>
    <col min="6150" max="6150" width="9" bestFit="1" customWidth="1"/>
    <col min="6155" max="6155" width="17.5703125" bestFit="1" customWidth="1"/>
    <col min="6156" max="6157" width="13" bestFit="1" customWidth="1"/>
    <col min="6400" max="6400" width="10.140625" bestFit="1" customWidth="1"/>
    <col min="6405" max="6405" width="13" bestFit="1" customWidth="1"/>
    <col min="6406" max="6406" width="9" bestFit="1" customWidth="1"/>
    <col min="6411" max="6411" width="17.5703125" bestFit="1" customWidth="1"/>
    <col min="6412" max="6413" width="13" bestFit="1" customWidth="1"/>
    <col min="6656" max="6656" width="10.140625" bestFit="1" customWidth="1"/>
    <col min="6661" max="6661" width="13" bestFit="1" customWidth="1"/>
    <col min="6662" max="6662" width="9" bestFit="1" customWidth="1"/>
    <col min="6667" max="6667" width="17.5703125" bestFit="1" customWidth="1"/>
    <col min="6668" max="6669" width="13" bestFit="1" customWidth="1"/>
    <col min="6912" max="6912" width="10.140625" bestFit="1" customWidth="1"/>
    <col min="6917" max="6917" width="13" bestFit="1" customWidth="1"/>
    <col min="6918" max="6918" width="9" bestFit="1" customWidth="1"/>
    <col min="6923" max="6923" width="17.5703125" bestFit="1" customWidth="1"/>
    <col min="6924" max="6925" width="13" bestFit="1" customWidth="1"/>
    <col min="7168" max="7168" width="10.140625" bestFit="1" customWidth="1"/>
    <col min="7173" max="7173" width="13" bestFit="1" customWidth="1"/>
    <col min="7174" max="7174" width="9" bestFit="1" customWidth="1"/>
    <col min="7179" max="7179" width="17.5703125" bestFit="1" customWidth="1"/>
    <col min="7180" max="7181" width="13" bestFit="1" customWidth="1"/>
    <col min="7424" max="7424" width="10.140625" bestFit="1" customWidth="1"/>
    <col min="7429" max="7429" width="13" bestFit="1" customWidth="1"/>
    <col min="7430" max="7430" width="9" bestFit="1" customWidth="1"/>
    <col min="7435" max="7435" width="17.5703125" bestFit="1" customWidth="1"/>
    <col min="7436" max="7437" width="13" bestFit="1" customWidth="1"/>
    <col min="7680" max="7680" width="10.140625" bestFit="1" customWidth="1"/>
    <col min="7685" max="7685" width="13" bestFit="1" customWidth="1"/>
    <col min="7686" max="7686" width="9" bestFit="1" customWidth="1"/>
    <col min="7691" max="7691" width="17.5703125" bestFit="1" customWidth="1"/>
    <col min="7692" max="7693" width="13" bestFit="1" customWidth="1"/>
    <col min="7936" max="7936" width="10.140625" bestFit="1" customWidth="1"/>
    <col min="7941" max="7941" width="13" bestFit="1" customWidth="1"/>
    <col min="7942" max="7942" width="9" bestFit="1" customWidth="1"/>
    <col min="7947" max="7947" width="17.5703125" bestFit="1" customWidth="1"/>
    <col min="7948" max="7949" width="13" bestFit="1" customWidth="1"/>
    <col min="8192" max="8192" width="10.140625" bestFit="1" customWidth="1"/>
    <col min="8197" max="8197" width="13" bestFit="1" customWidth="1"/>
    <col min="8198" max="8198" width="9" bestFit="1" customWidth="1"/>
    <col min="8203" max="8203" width="17.5703125" bestFit="1" customWidth="1"/>
    <col min="8204" max="8205" width="13" bestFit="1" customWidth="1"/>
    <col min="8448" max="8448" width="10.140625" bestFit="1" customWidth="1"/>
    <col min="8453" max="8453" width="13" bestFit="1" customWidth="1"/>
    <col min="8454" max="8454" width="9" bestFit="1" customWidth="1"/>
    <col min="8459" max="8459" width="17.5703125" bestFit="1" customWidth="1"/>
    <col min="8460" max="8461" width="13" bestFit="1" customWidth="1"/>
    <col min="8704" max="8704" width="10.140625" bestFit="1" customWidth="1"/>
    <col min="8709" max="8709" width="13" bestFit="1" customWidth="1"/>
    <col min="8710" max="8710" width="9" bestFit="1" customWidth="1"/>
    <col min="8715" max="8715" width="17.5703125" bestFit="1" customWidth="1"/>
    <col min="8716" max="8717" width="13" bestFit="1" customWidth="1"/>
    <col min="8960" max="8960" width="10.140625" bestFit="1" customWidth="1"/>
    <col min="8965" max="8965" width="13" bestFit="1" customWidth="1"/>
    <col min="8966" max="8966" width="9" bestFit="1" customWidth="1"/>
    <col min="8971" max="8971" width="17.5703125" bestFit="1" customWidth="1"/>
    <col min="8972" max="8973" width="13" bestFit="1" customWidth="1"/>
    <col min="9216" max="9216" width="10.140625" bestFit="1" customWidth="1"/>
    <col min="9221" max="9221" width="13" bestFit="1" customWidth="1"/>
    <col min="9222" max="9222" width="9" bestFit="1" customWidth="1"/>
    <col min="9227" max="9227" width="17.5703125" bestFit="1" customWidth="1"/>
    <col min="9228" max="9229" width="13" bestFit="1" customWidth="1"/>
    <col min="9472" max="9472" width="10.140625" bestFit="1" customWidth="1"/>
    <col min="9477" max="9477" width="13" bestFit="1" customWidth="1"/>
    <col min="9478" max="9478" width="9" bestFit="1" customWidth="1"/>
    <col min="9483" max="9483" width="17.5703125" bestFit="1" customWidth="1"/>
    <col min="9484" max="9485" width="13" bestFit="1" customWidth="1"/>
    <col min="9728" max="9728" width="10.140625" bestFit="1" customWidth="1"/>
    <col min="9733" max="9733" width="13" bestFit="1" customWidth="1"/>
    <col min="9734" max="9734" width="9" bestFit="1" customWidth="1"/>
    <col min="9739" max="9739" width="17.5703125" bestFit="1" customWidth="1"/>
    <col min="9740" max="9741" width="13" bestFit="1" customWidth="1"/>
    <col min="9984" max="9984" width="10.140625" bestFit="1" customWidth="1"/>
    <col min="9989" max="9989" width="13" bestFit="1" customWidth="1"/>
    <col min="9990" max="9990" width="9" bestFit="1" customWidth="1"/>
    <col min="9995" max="9995" width="17.5703125" bestFit="1" customWidth="1"/>
    <col min="9996" max="9997" width="13" bestFit="1" customWidth="1"/>
    <col min="10240" max="10240" width="10.140625" bestFit="1" customWidth="1"/>
    <col min="10245" max="10245" width="13" bestFit="1" customWidth="1"/>
    <col min="10246" max="10246" width="9" bestFit="1" customWidth="1"/>
    <col min="10251" max="10251" width="17.5703125" bestFit="1" customWidth="1"/>
    <col min="10252" max="10253" width="13" bestFit="1" customWidth="1"/>
    <col min="10496" max="10496" width="10.140625" bestFit="1" customWidth="1"/>
    <col min="10501" max="10501" width="13" bestFit="1" customWidth="1"/>
    <col min="10502" max="10502" width="9" bestFit="1" customWidth="1"/>
    <col min="10507" max="10507" width="17.5703125" bestFit="1" customWidth="1"/>
    <col min="10508" max="10509" width="13" bestFit="1" customWidth="1"/>
    <col min="10752" max="10752" width="10.140625" bestFit="1" customWidth="1"/>
    <col min="10757" max="10757" width="13" bestFit="1" customWidth="1"/>
    <col min="10758" max="10758" width="9" bestFit="1" customWidth="1"/>
    <col min="10763" max="10763" width="17.5703125" bestFit="1" customWidth="1"/>
    <col min="10764" max="10765" width="13" bestFit="1" customWidth="1"/>
    <col min="11008" max="11008" width="10.140625" bestFit="1" customWidth="1"/>
    <col min="11013" max="11013" width="13" bestFit="1" customWidth="1"/>
    <col min="11014" max="11014" width="9" bestFit="1" customWidth="1"/>
    <col min="11019" max="11019" width="17.5703125" bestFit="1" customWidth="1"/>
    <col min="11020" max="11021" width="13" bestFit="1" customWidth="1"/>
    <col min="11264" max="11264" width="10.140625" bestFit="1" customWidth="1"/>
    <col min="11269" max="11269" width="13" bestFit="1" customWidth="1"/>
    <col min="11270" max="11270" width="9" bestFit="1" customWidth="1"/>
    <col min="11275" max="11275" width="17.5703125" bestFit="1" customWidth="1"/>
    <col min="11276" max="11277" width="13" bestFit="1" customWidth="1"/>
    <col min="11520" max="11520" width="10.140625" bestFit="1" customWidth="1"/>
    <col min="11525" max="11525" width="13" bestFit="1" customWidth="1"/>
    <col min="11526" max="11526" width="9" bestFit="1" customWidth="1"/>
    <col min="11531" max="11531" width="17.5703125" bestFit="1" customWidth="1"/>
    <col min="11532" max="11533" width="13" bestFit="1" customWidth="1"/>
    <col min="11776" max="11776" width="10.140625" bestFit="1" customWidth="1"/>
    <col min="11781" max="11781" width="13" bestFit="1" customWidth="1"/>
    <col min="11782" max="11782" width="9" bestFit="1" customWidth="1"/>
    <col min="11787" max="11787" width="17.5703125" bestFit="1" customWidth="1"/>
    <col min="11788" max="11789" width="13" bestFit="1" customWidth="1"/>
    <col min="12032" max="12032" width="10.140625" bestFit="1" customWidth="1"/>
    <col min="12037" max="12037" width="13" bestFit="1" customWidth="1"/>
    <col min="12038" max="12038" width="9" bestFit="1" customWidth="1"/>
    <col min="12043" max="12043" width="17.5703125" bestFit="1" customWidth="1"/>
    <col min="12044" max="12045" width="13" bestFit="1" customWidth="1"/>
    <col min="12288" max="12288" width="10.140625" bestFit="1" customWidth="1"/>
    <col min="12293" max="12293" width="13" bestFit="1" customWidth="1"/>
    <col min="12294" max="12294" width="9" bestFit="1" customWidth="1"/>
    <col min="12299" max="12299" width="17.5703125" bestFit="1" customWidth="1"/>
    <col min="12300" max="12301" width="13" bestFit="1" customWidth="1"/>
    <col min="12544" max="12544" width="10.140625" bestFit="1" customWidth="1"/>
    <col min="12549" max="12549" width="13" bestFit="1" customWidth="1"/>
    <col min="12550" max="12550" width="9" bestFit="1" customWidth="1"/>
    <col min="12555" max="12555" width="17.5703125" bestFit="1" customWidth="1"/>
    <col min="12556" max="12557" width="13" bestFit="1" customWidth="1"/>
    <col min="12800" max="12800" width="10.140625" bestFit="1" customWidth="1"/>
    <col min="12805" max="12805" width="13" bestFit="1" customWidth="1"/>
    <col min="12806" max="12806" width="9" bestFit="1" customWidth="1"/>
    <col min="12811" max="12811" width="17.5703125" bestFit="1" customWidth="1"/>
    <col min="12812" max="12813" width="13" bestFit="1" customWidth="1"/>
    <col min="13056" max="13056" width="10.140625" bestFit="1" customWidth="1"/>
    <col min="13061" max="13061" width="13" bestFit="1" customWidth="1"/>
    <col min="13062" max="13062" width="9" bestFit="1" customWidth="1"/>
    <col min="13067" max="13067" width="17.5703125" bestFit="1" customWidth="1"/>
    <col min="13068" max="13069" width="13" bestFit="1" customWidth="1"/>
    <col min="13312" max="13312" width="10.140625" bestFit="1" customWidth="1"/>
    <col min="13317" max="13317" width="13" bestFit="1" customWidth="1"/>
    <col min="13318" max="13318" width="9" bestFit="1" customWidth="1"/>
    <col min="13323" max="13323" width="17.5703125" bestFit="1" customWidth="1"/>
    <col min="13324" max="13325" width="13" bestFit="1" customWidth="1"/>
    <col min="13568" max="13568" width="10.140625" bestFit="1" customWidth="1"/>
    <col min="13573" max="13573" width="13" bestFit="1" customWidth="1"/>
    <col min="13574" max="13574" width="9" bestFit="1" customWidth="1"/>
    <col min="13579" max="13579" width="17.5703125" bestFit="1" customWidth="1"/>
    <col min="13580" max="13581" width="13" bestFit="1" customWidth="1"/>
    <col min="13824" max="13824" width="10.140625" bestFit="1" customWidth="1"/>
    <col min="13829" max="13829" width="13" bestFit="1" customWidth="1"/>
    <col min="13830" max="13830" width="9" bestFit="1" customWidth="1"/>
    <col min="13835" max="13835" width="17.5703125" bestFit="1" customWidth="1"/>
    <col min="13836" max="13837" width="13" bestFit="1" customWidth="1"/>
    <col min="14080" max="14080" width="10.140625" bestFit="1" customWidth="1"/>
    <col min="14085" max="14085" width="13" bestFit="1" customWidth="1"/>
    <col min="14086" max="14086" width="9" bestFit="1" customWidth="1"/>
    <col min="14091" max="14091" width="17.5703125" bestFit="1" customWidth="1"/>
    <col min="14092" max="14093" width="13" bestFit="1" customWidth="1"/>
    <col min="14336" max="14336" width="10.140625" bestFit="1" customWidth="1"/>
    <col min="14341" max="14341" width="13" bestFit="1" customWidth="1"/>
    <col min="14342" max="14342" width="9" bestFit="1" customWidth="1"/>
    <col min="14347" max="14347" width="17.5703125" bestFit="1" customWidth="1"/>
    <col min="14348" max="14349" width="13" bestFit="1" customWidth="1"/>
    <col min="14592" max="14592" width="10.140625" bestFit="1" customWidth="1"/>
    <col min="14597" max="14597" width="13" bestFit="1" customWidth="1"/>
    <col min="14598" max="14598" width="9" bestFit="1" customWidth="1"/>
    <col min="14603" max="14603" width="17.5703125" bestFit="1" customWidth="1"/>
    <col min="14604" max="14605" width="13" bestFit="1" customWidth="1"/>
    <col min="14848" max="14848" width="10.140625" bestFit="1" customWidth="1"/>
    <col min="14853" max="14853" width="13" bestFit="1" customWidth="1"/>
    <col min="14854" max="14854" width="9" bestFit="1" customWidth="1"/>
    <col min="14859" max="14859" width="17.5703125" bestFit="1" customWidth="1"/>
    <col min="14860" max="14861" width="13" bestFit="1" customWidth="1"/>
    <col min="15104" max="15104" width="10.140625" bestFit="1" customWidth="1"/>
    <col min="15109" max="15109" width="13" bestFit="1" customWidth="1"/>
    <col min="15110" max="15110" width="9" bestFit="1" customWidth="1"/>
    <col min="15115" max="15115" width="17.5703125" bestFit="1" customWidth="1"/>
    <col min="15116" max="15117" width="13" bestFit="1" customWidth="1"/>
    <col min="15360" max="15360" width="10.140625" bestFit="1" customWidth="1"/>
    <col min="15365" max="15365" width="13" bestFit="1" customWidth="1"/>
    <col min="15366" max="15366" width="9" bestFit="1" customWidth="1"/>
    <col min="15371" max="15371" width="17.5703125" bestFit="1" customWidth="1"/>
    <col min="15372" max="15373" width="13" bestFit="1" customWidth="1"/>
    <col min="15616" max="15616" width="10.140625" bestFit="1" customWidth="1"/>
    <col min="15621" max="15621" width="13" bestFit="1" customWidth="1"/>
    <col min="15622" max="15622" width="9" bestFit="1" customWidth="1"/>
    <col min="15627" max="15627" width="17.5703125" bestFit="1" customWidth="1"/>
    <col min="15628" max="15629" width="13" bestFit="1" customWidth="1"/>
    <col min="15872" max="15872" width="10.140625" bestFit="1" customWidth="1"/>
    <col min="15877" max="15877" width="13" bestFit="1" customWidth="1"/>
    <col min="15878" max="15878" width="9" bestFit="1" customWidth="1"/>
    <col min="15883" max="15883" width="17.5703125" bestFit="1" customWidth="1"/>
    <col min="15884" max="15885" width="13" bestFit="1" customWidth="1"/>
    <col min="16128" max="16128" width="10.140625" bestFit="1" customWidth="1"/>
    <col min="16133" max="16133" width="13" bestFit="1" customWidth="1"/>
    <col min="16134" max="16134" width="9" bestFit="1" customWidth="1"/>
    <col min="16139" max="16139" width="17.5703125" bestFit="1" customWidth="1"/>
    <col min="16140" max="16141" width="13" bestFit="1" customWidth="1"/>
  </cols>
  <sheetData>
    <row r="1" spans="1:13" x14ac:dyDescent="0.25">
      <c r="A1" s="60" t="s">
        <v>19</v>
      </c>
      <c r="B1" s="60"/>
      <c r="C1" s="60"/>
      <c r="D1" s="60"/>
      <c r="E1" s="60"/>
      <c r="F1" s="60" t="s">
        <v>20</v>
      </c>
      <c r="G1" s="60"/>
    </row>
    <row r="2" spans="1:13" x14ac:dyDescent="0.25">
      <c r="A2" s="31"/>
      <c r="F2" s="31"/>
    </row>
    <row r="3" spans="1:13" x14ac:dyDescent="0.25">
      <c r="A3" s="5">
        <v>38656</v>
      </c>
      <c r="B3" s="3" t="s">
        <v>2</v>
      </c>
      <c r="C3" s="6">
        <v>7.3</v>
      </c>
      <c r="F3" s="5">
        <v>38595</v>
      </c>
      <c r="G3" s="3" t="s">
        <v>2</v>
      </c>
      <c r="H3" s="10">
        <v>34.5</v>
      </c>
      <c r="L3" s="33"/>
    </row>
    <row r="4" spans="1:13" x14ac:dyDescent="0.25">
      <c r="A4" s="5">
        <v>38837</v>
      </c>
      <c r="B4" s="3" t="s">
        <v>2</v>
      </c>
      <c r="C4" s="6">
        <v>7.2</v>
      </c>
      <c r="D4" s="32"/>
      <c r="F4" s="5">
        <v>38776</v>
      </c>
      <c r="G4" s="3" t="s">
        <v>2</v>
      </c>
      <c r="H4" s="10">
        <v>34.5</v>
      </c>
      <c r="L4" s="24"/>
    </row>
    <row r="5" spans="1:13" x14ac:dyDescent="0.25">
      <c r="A5" s="5">
        <v>39021</v>
      </c>
      <c r="B5" s="3" t="s">
        <v>2</v>
      </c>
      <c r="C5" s="6">
        <v>7.5</v>
      </c>
      <c r="D5" s="32"/>
      <c r="F5" s="5">
        <v>38960</v>
      </c>
      <c r="G5" s="3" t="s">
        <v>2</v>
      </c>
      <c r="H5" s="10">
        <v>34</v>
      </c>
      <c r="L5" s="33"/>
    </row>
    <row r="6" spans="1:13" x14ac:dyDescent="0.25">
      <c r="A6" s="34">
        <v>39202</v>
      </c>
      <c r="B6" s="35" t="s">
        <v>2</v>
      </c>
      <c r="C6" s="36">
        <v>9.5</v>
      </c>
      <c r="D6" s="32" t="s">
        <v>40</v>
      </c>
      <c r="F6" s="5">
        <v>39141</v>
      </c>
      <c r="G6" s="3" t="s">
        <v>2</v>
      </c>
      <c r="H6" s="10">
        <v>34</v>
      </c>
      <c r="L6" s="24"/>
    </row>
    <row r="7" spans="1:13" x14ac:dyDescent="0.25">
      <c r="A7" s="5">
        <v>39386</v>
      </c>
      <c r="B7" s="3" t="s">
        <v>2</v>
      </c>
      <c r="C7" s="6">
        <v>8</v>
      </c>
      <c r="D7" s="32"/>
      <c r="F7" s="5">
        <v>39325</v>
      </c>
      <c r="G7" s="3" t="s">
        <v>2</v>
      </c>
      <c r="H7" s="10">
        <v>33.5</v>
      </c>
      <c r="L7" s="33"/>
    </row>
    <row r="8" spans="1:13" x14ac:dyDescent="0.25">
      <c r="A8" s="34">
        <v>39568</v>
      </c>
      <c r="B8" s="35" t="s">
        <v>2</v>
      </c>
      <c r="C8" s="36">
        <v>10.5</v>
      </c>
      <c r="D8" s="32" t="s">
        <v>39</v>
      </c>
      <c r="F8" s="5">
        <v>39507</v>
      </c>
      <c r="G8" s="3" t="s">
        <v>2</v>
      </c>
      <c r="H8" s="10">
        <v>33.5</v>
      </c>
      <c r="L8" s="24"/>
    </row>
    <row r="9" spans="1:13" x14ac:dyDescent="0.25">
      <c r="A9" s="5">
        <v>39752</v>
      </c>
      <c r="B9" s="3" t="s">
        <v>2</v>
      </c>
      <c r="C9" s="6">
        <v>8</v>
      </c>
      <c r="D9" s="32"/>
      <c r="F9" s="5">
        <v>39691</v>
      </c>
      <c r="G9" s="3" t="s">
        <v>2</v>
      </c>
      <c r="H9" s="10">
        <v>33.5</v>
      </c>
      <c r="L9" s="33"/>
    </row>
    <row r="10" spans="1:13" x14ac:dyDescent="0.25">
      <c r="A10" s="5">
        <v>39933</v>
      </c>
      <c r="B10" s="3" t="s">
        <v>2</v>
      </c>
      <c r="C10" s="6">
        <v>8.5</v>
      </c>
      <c r="D10" s="32"/>
      <c r="F10" s="5">
        <v>39872</v>
      </c>
      <c r="G10" s="3" t="s">
        <v>2</v>
      </c>
      <c r="H10" s="10">
        <v>33.5</v>
      </c>
      <c r="L10" s="24"/>
      <c r="M10" s="31"/>
    </row>
    <row r="11" spans="1:13" x14ac:dyDescent="0.25">
      <c r="A11" s="5">
        <v>40117</v>
      </c>
      <c r="B11" s="3" t="s">
        <v>2</v>
      </c>
      <c r="C11" s="6">
        <v>8</v>
      </c>
      <c r="D11" s="32"/>
      <c r="E11" s="31"/>
      <c r="F11" s="5">
        <v>40056</v>
      </c>
      <c r="G11" s="3" t="s">
        <v>2</v>
      </c>
      <c r="H11" s="10">
        <v>30</v>
      </c>
      <c r="L11" s="24"/>
    </row>
    <row r="12" spans="1:13" x14ac:dyDescent="0.25">
      <c r="A12" s="5">
        <v>40298</v>
      </c>
      <c r="B12" s="3" t="s">
        <v>2</v>
      </c>
      <c r="C12" s="6">
        <v>8.5</v>
      </c>
      <c r="D12" s="32"/>
      <c r="F12" s="5">
        <v>40237</v>
      </c>
      <c r="G12" s="3" t="s">
        <v>2</v>
      </c>
      <c r="H12" s="10">
        <v>30</v>
      </c>
      <c r="L12" s="24"/>
    </row>
    <row r="13" spans="1:13" x14ac:dyDescent="0.25">
      <c r="A13" s="5">
        <v>40482</v>
      </c>
      <c r="B13" s="3" t="s">
        <v>2</v>
      </c>
      <c r="C13" s="6">
        <v>8</v>
      </c>
      <c r="D13" s="32"/>
      <c r="F13" s="5">
        <v>40421</v>
      </c>
      <c r="G13" s="3" t="s">
        <v>2</v>
      </c>
      <c r="H13" s="10">
        <v>30</v>
      </c>
      <c r="L13" s="24"/>
    </row>
    <row r="14" spans="1:13" x14ac:dyDescent="0.25">
      <c r="A14" s="5">
        <v>40663</v>
      </c>
      <c r="B14" s="3" t="s">
        <v>2</v>
      </c>
      <c r="C14" s="6">
        <v>8.5</v>
      </c>
      <c r="D14" s="32"/>
      <c r="F14" s="5">
        <v>40602</v>
      </c>
      <c r="G14" s="3" t="s">
        <v>2</v>
      </c>
      <c r="H14" s="10">
        <v>32</v>
      </c>
      <c r="L14" s="24"/>
    </row>
    <row r="15" spans="1:13" x14ac:dyDescent="0.25">
      <c r="A15" s="5">
        <v>40847</v>
      </c>
      <c r="B15" s="3" t="s">
        <v>2</v>
      </c>
      <c r="C15" s="6">
        <v>8</v>
      </c>
      <c r="D15" s="32"/>
      <c r="F15" s="5">
        <v>40786</v>
      </c>
      <c r="G15" s="3" t="s">
        <v>2</v>
      </c>
      <c r="H15" s="10">
        <v>30</v>
      </c>
      <c r="L15" s="24"/>
    </row>
    <row r="16" spans="1:13" x14ac:dyDescent="0.25">
      <c r="A16" s="5">
        <v>41029</v>
      </c>
      <c r="B16" s="3" t="s">
        <v>2</v>
      </c>
      <c r="C16" s="6">
        <v>8.5</v>
      </c>
      <c r="D16" s="32"/>
      <c r="F16" s="5">
        <v>40968</v>
      </c>
      <c r="G16" s="3" t="s">
        <v>2</v>
      </c>
      <c r="H16" s="10">
        <v>30</v>
      </c>
      <c r="L16" s="24"/>
    </row>
    <row r="17" spans="1:12" x14ac:dyDescent="0.25">
      <c r="A17" s="5">
        <v>41213</v>
      </c>
      <c r="B17" s="3" t="s">
        <v>2</v>
      </c>
      <c r="C17" s="6">
        <v>8</v>
      </c>
      <c r="D17" s="32"/>
      <c r="F17" s="5">
        <v>41152</v>
      </c>
      <c r="G17" s="3" t="s">
        <v>2</v>
      </c>
      <c r="H17" s="10">
        <v>27.5</v>
      </c>
      <c r="L17" s="24"/>
    </row>
    <row r="18" spans="1:12" x14ac:dyDescent="0.25">
      <c r="A18" s="5">
        <v>41394</v>
      </c>
      <c r="B18" s="3" t="s">
        <v>2</v>
      </c>
      <c r="C18" s="6">
        <v>8.5</v>
      </c>
      <c r="D18" s="32"/>
      <c r="F18" s="5">
        <v>41333</v>
      </c>
      <c r="G18" s="3" t="s">
        <v>2</v>
      </c>
      <c r="H18" s="10">
        <v>28.5</v>
      </c>
    </row>
    <row r="19" spans="1:12" x14ac:dyDescent="0.25">
      <c r="A19" s="5">
        <v>41578</v>
      </c>
      <c r="B19" s="3" t="s">
        <v>2</v>
      </c>
      <c r="C19" s="6">
        <v>8</v>
      </c>
      <c r="D19" s="32"/>
      <c r="F19" s="5">
        <v>41517</v>
      </c>
      <c r="G19" s="3" t="s">
        <v>2</v>
      </c>
      <c r="H19" s="10">
        <v>25</v>
      </c>
    </row>
    <row r="20" spans="1:12" x14ac:dyDescent="0.25">
      <c r="A20" s="5">
        <v>41759</v>
      </c>
      <c r="B20" s="3" t="s">
        <v>2</v>
      </c>
      <c r="C20" s="7">
        <v>8.75</v>
      </c>
      <c r="D20" s="32"/>
      <c r="F20" s="5">
        <v>41698</v>
      </c>
      <c r="G20" s="3" t="s">
        <v>2</v>
      </c>
      <c r="H20" s="10">
        <v>25</v>
      </c>
    </row>
    <row r="21" spans="1:12" x14ac:dyDescent="0.25">
      <c r="A21" s="24">
        <v>41943</v>
      </c>
      <c r="B21" s="61" t="s">
        <v>2</v>
      </c>
      <c r="F21" s="5">
        <v>41882</v>
      </c>
      <c r="G21" s="61" t="s">
        <v>2</v>
      </c>
      <c r="H21" s="62">
        <v>25</v>
      </c>
    </row>
    <row r="23" spans="1:12" hidden="1" x14ac:dyDescent="0.25"/>
    <row r="24" spans="1:12" hidden="1" x14ac:dyDescent="0.25">
      <c r="A24" s="37" t="s">
        <v>21</v>
      </c>
    </row>
    <row r="25" spans="1:12" hidden="1" x14ac:dyDescent="0.25">
      <c r="A25" s="37"/>
    </row>
    <row r="26" spans="1:12" hidden="1" x14ac:dyDescent="0.25">
      <c r="A26" s="37"/>
      <c r="G26" s="31" t="s">
        <v>22</v>
      </c>
      <c r="H26" s="31" t="s">
        <v>23</v>
      </c>
      <c r="I26">
        <v>2</v>
      </c>
      <c r="J26" s="31" t="s">
        <v>26</v>
      </c>
    </row>
    <row r="27" spans="1:12" hidden="1" x14ac:dyDescent="0.25">
      <c r="A27" s="38">
        <v>38838</v>
      </c>
      <c r="C27" s="31" t="s">
        <v>24</v>
      </c>
      <c r="E27" s="31" t="s">
        <v>25</v>
      </c>
      <c r="G27">
        <v>2006</v>
      </c>
      <c r="H27">
        <v>15</v>
      </c>
      <c r="I27">
        <v>2.5</v>
      </c>
      <c r="J27" s="31" t="s">
        <v>26</v>
      </c>
    </row>
    <row r="28" spans="1:12" hidden="1" x14ac:dyDescent="0.25">
      <c r="A28" s="39">
        <v>39022</v>
      </c>
      <c r="B28" s="40"/>
      <c r="C28" s="41" t="s">
        <v>27</v>
      </c>
      <c r="E28" s="31" t="s">
        <v>25</v>
      </c>
      <c r="G28">
        <v>2007</v>
      </c>
      <c r="H28">
        <v>16</v>
      </c>
    </row>
    <row r="29" spans="1:12" hidden="1" x14ac:dyDescent="0.25">
      <c r="A29" s="42">
        <v>39203</v>
      </c>
      <c r="B29" s="40"/>
      <c r="C29" s="41" t="s">
        <v>28</v>
      </c>
      <c r="E29" s="31" t="s">
        <v>29</v>
      </c>
      <c r="G29">
        <v>2008</v>
      </c>
      <c r="H29">
        <v>16.5</v>
      </c>
    </row>
    <row r="30" spans="1:12" hidden="1" x14ac:dyDescent="0.25">
      <c r="A30" s="43">
        <v>39203</v>
      </c>
      <c r="B30" s="44"/>
      <c r="C30" s="44" t="s">
        <v>30</v>
      </c>
      <c r="D30" s="37"/>
      <c r="E30" s="37" t="s">
        <v>29</v>
      </c>
      <c r="G30">
        <v>2009</v>
      </c>
      <c r="H30">
        <v>16.5</v>
      </c>
    </row>
    <row r="31" spans="1:12" hidden="1" x14ac:dyDescent="0.25">
      <c r="A31" s="42">
        <v>39203</v>
      </c>
      <c r="B31" s="40"/>
      <c r="C31" s="40" t="s">
        <v>24</v>
      </c>
      <c r="F31">
        <v>2006</v>
      </c>
      <c r="G31">
        <v>2010</v>
      </c>
      <c r="H31">
        <v>16.5</v>
      </c>
    </row>
    <row r="32" spans="1:12" hidden="1" x14ac:dyDescent="0.25">
      <c r="A32" s="45">
        <v>39387</v>
      </c>
      <c r="B32" s="46"/>
      <c r="C32" s="46" t="s">
        <v>31</v>
      </c>
      <c r="G32">
        <v>2011</v>
      </c>
      <c r="H32">
        <v>16.5</v>
      </c>
    </row>
    <row r="33" spans="1:8" hidden="1" x14ac:dyDescent="0.25">
      <c r="A33" s="45">
        <v>39569</v>
      </c>
      <c r="B33" s="46"/>
      <c r="C33" s="46" t="s">
        <v>24</v>
      </c>
      <c r="G33">
        <v>2012</v>
      </c>
    </row>
    <row r="34" spans="1:8" hidden="1" x14ac:dyDescent="0.25">
      <c r="A34" s="47">
        <v>39569</v>
      </c>
      <c r="B34" s="48"/>
      <c r="C34" s="48" t="s">
        <v>32</v>
      </c>
      <c r="D34" s="37"/>
      <c r="E34" s="37" t="s">
        <v>33</v>
      </c>
      <c r="G34">
        <v>2013</v>
      </c>
      <c r="H34" s="49"/>
    </row>
    <row r="35" spans="1:8" hidden="1" x14ac:dyDescent="0.25">
      <c r="A35" s="45">
        <v>39569</v>
      </c>
      <c r="B35" s="46"/>
      <c r="C35" s="46" t="s">
        <v>24</v>
      </c>
      <c r="E35" t="s">
        <v>34</v>
      </c>
      <c r="F35">
        <v>2007</v>
      </c>
      <c r="G35">
        <v>2014</v>
      </c>
    </row>
    <row r="36" spans="1:8" hidden="1" x14ac:dyDescent="0.25">
      <c r="A36" s="50">
        <v>39753</v>
      </c>
      <c r="B36" s="51"/>
      <c r="C36" s="51" t="s">
        <v>35</v>
      </c>
      <c r="E36" t="s">
        <v>34</v>
      </c>
    </row>
    <row r="37" spans="1:8" hidden="1" x14ac:dyDescent="0.25">
      <c r="A37" s="50">
        <v>39934</v>
      </c>
      <c r="B37" s="51"/>
      <c r="C37" s="51" t="s">
        <v>36</v>
      </c>
      <c r="E37" t="s">
        <v>34</v>
      </c>
    </row>
    <row r="38" spans="1:8" hidden="1" x14ac:dyDescent="0.25">
      <c r="A38" s="50">
        <v>39934</v>
      </c>
      <c r="B38" s="51"/>
      <c r="C38" s="51" t="s">
        <v>24</v>
      </c>
      <c r="E38" t="s">
        <v>37</v>
      </c>
      <c r="F38">
        <v>2008</v>
      </c>
    </row>
    <row r="39" spans="1:8" hidden="1" x14ac:dyDescent="0.25">
      <c r="A39" s="52">
        <v>40118</v>
      </c>
      <c r="B39" s="53"/>
      <c r="C39" s="53" t="s">
        <v>35</v>
      </c>
      <c r="E39" t="s">
        <v>37</v>
      </c>
    </row>
    <row r="40" spans="1:8" hidden="1" x14ac:dyDescent="0.25">
      <c r="A40" s="52">
        <v>40299</v>
      </c>
      <c r="B40" s="53"/>
      <c r="C40" s="53" t="s">
        <v>36</v>
      </c>
      <c r="E40" t="s">
        <v>37</v>
      </c>
    </row>
    <row r="41" spans="1:8" hidden="1" x14ac:dyDescent="0.25">
      <c r="A41" s="52">
        <v>40299</v>
      </c>
      <c r="B41" s="53"/>
      <c r="C41" s="53" t="s">
        <v>24</v>
      </c>
      <c r="F41">
        <v>2009</v>
      </c>
    </row>
    <row r="42" spans="1:8" hidden="1" x14ac:dyDescent="0.25">
      <c r="A42" s="33">
        <v>40483</v>
      </c>
      <c r="C42" t="s">
        <v>35</v>
      </c>
    </row>
    <row r="43" spans="1:8" hidden="1" x14ac:dyDescent="0.25">
      <c r="A43" s="33">
        <v>40664</v>
      </c>
      <c r="C43" t="s">
        <v>36</v>
      </c>
    </row>
    <row r="44" spans="1:8" hidden="1" x14ac:dyDescent="0.25">
      <c r="A44" s="33">
        <v>40664</v>
      </c>
      <c r="C44" s="54" t="s">
        <v>24</v>
      </c>
      <c r="F44">
        <v>2010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J42"/>
  <sheetViews>
    <sheetView workbookViewId="0">
      <selection activeCell="D9" sqref="D9"/>
    </sheetView>
  </sheetViews>
  <sheetFormatPr defaultRowHeight="15" x14ac:dyDescent="0.25"/>
  <cols>
    <col min="3" max="4" width="10.7109375" bestFit="1" customWidth="1"/>
    <col min="5" max="5" width="9.140625" style="1"/>
    <col min="6" max="6" width="12.85546875" customWidth="1"/>
    <col min="7" max="7" width="12.42578125" customWidth="1"/>
    <col min="8" max="8" width="12" customWidth="1"/>
    <col min="9" max="9" width="13.28515625" customWidth="1"/>
    <col min="10" max="10" width="12" customWidth="1"/>
  </cols>
  <sheetData>
    <row r="2" spans="3:10" ht="18" x14ac:dyDescent="0.25">
      <c r="F2" s="11" t="s">
        <v>9</v>
      </c>
      <c r="G2" s="12"/>
      <c r="H2" s="13"/>
      <c r="I2" s="13"/>
      <c r="J2" s="13"/>
    </row>
    <row r="3" spans="3:10" x14ac:dyDescent="0.25">
      <c r="F3" s="12"/>
      <c r="G3" s="12"/>
      <c r="H3" s="13"/>
      <c r="I3" s="13"/>
      <c r="J3" s="13"/>
    </row>
    <row r="4" spans="3:10" x14ac:dyDescent="0.25">
      <c r="F4" s="12"/>
      <c r="G4" s="12"/>
      <c r="H4" s="13"/>
      <c r="I4" s="13"/>
      <c r="J4" s="13"/>
    </row>
    <row r="5" spans="3:10" ht="45" x14ac:dyDescent="0.25">
      <c r="C5" t="s">
        <v>15</v>
      </c>
      <c r="D5" t="s">
        <v>16</v>
      </c>
      <c r="F5" s="12"/>
      <c r="G5" s="12"/>
      <c r="H5" s="15" t="s">
        <v>10</v>
      </c>
      <c r="I5" s="16" t="s">
        <v>11</v>
      </c>
      <c r="J5" s="17"/>
    </row>
    <row r="6" spans="3:10" x14ac:dyDescent="0.25">
      <c r="F6" s="12"/>
      <c r="G6" s="12"/>
      <c r="H6" s="18"/>
      <c r="I6" s="19"/>
      <c r="J6" s="20"/>
    </row>
    <row r="7" spans="3:10" x14ac:dyDescent="0.25">
      <c r="F7" s="14" t="s">
        <v>12</v>
      </c>
      <c r="G7" s="14"/>
      <c r="H7" s="18"/>
      <c r="I7" s="19"/>
      <c r="J7" s="20"/>
    </row>
    <row r="8" spans="3:10" x14ac:dyDescent="0.25">
      <c r="F8" s="12"/>
      <c r="G8" s="12"/>
      <c r="H8" s="18"/>
      <c r="I8" s="19"/>
      <c r="J8" s="20"/>
    </row>
    <row r="9" spans="3:10" x14ac:dyDescent="0.25">
      <c r="C9" s="24">
        <f>EOMONTH(D9,-3)</f>
        <v>41820</v>
      </c>
      <c r="D9" s="25">
        <v>41912</v>
      </c>
      <c r="F9" s="12" t="str">
        <f>"Quarter to " &amp; TEXT(D9,"dd/mm/yy")</f>
        <v>Quarter to 30/09/14</v>
      </c>
      <c r="G9" s="12"/>
      <c r="H9" s="21">
        <f ca="1">VLOOKUP($D9,GrowthData,7,FALSE)/VLOOKUP($C9,GrowthData,7,FALSE)-1</f>
        <v>1.4423076923076872E-2</v>
      </c>
      <c r="I9" s="22" t="e">
        <f t="shared" ref="I9:I19" si="0">VLOOKUP($D9,GrowthData,8,FALSE)/VLOOKUP($C9,GrowthData,8,FALSE)-1</f>
        <v>#DIV/0!</v>
      </c>
      <c r="J9" s="20"/>
    </row>
    <row r="10" spans="3:10" x14ac:dyDescent="0.25">
      <c r="C10" s="24">
        <f>EOMONTH(D10,-MONTH(D10))</f>
        <v>41639</v>
      </c>
      <c r="D10" s="24">
        <f>D9</f>
        <v>41912</v>
      </c>
      <c r="F10" s="12" t="str">
        <f>"Year to Date to " &amp; TEXT(D10,"dd/mm/yy")</f>
        <v>Year to Date to 30/09/14</v>
      </c>
      <c r="G10" s="12"/>
      <c r="H10" s="21">
        <f ca="1">VLOOKUP($D10,GrowthData,7,FALSE)/VLOOKUP($C10,GrowthData,7,FALSE)-1</f>
        <v>4.3545241924556555E-2</v>
      </c>
      <c r="I10" s="22">
        <f t="shared" si="0"/>
        <v>-1</v>
      </c>
      <c r="J10" s="20"/>
    </row>
    <row r="11" spans="3:10" x14ac:dyDescent="0.25">
      <c r="C11" s="24"/>
      <c r="D11" s="24"/>
      <c r="F11" s="12"/>
      <c r="G11" s="12"/>
      <c r="H11" s="21"/>
      <c r="I11" s="22"/>
      <c r="J11" s="20"/>
    </row>
    <row r="12" spans="3:10" x14ac:dyDescent="0.25">
      <c r="C12" s="24"/>
      <c r="D12" s="24"/>
      <c r="F12" s="12"/>
      <c r="G12" s="12"/>
      <c r="H12" s="21"/>
      <c r="I12" s="22"/>
      <c r="J12" s="20"/>
    </row>
    <row r="13" spans="3:10" x14ac:dyDescent="0.25">
      <c r="C13" s="24">
        <f>EOMONTH(D13,-12)</f>
        <v>41547</v>
      </c>
      <c r="D13" s="25">
        <v>41912</v>
      </c>
      <c r="F13" s="12" t="str">
        <f>"12 months to " &amp; TEXT(D13,"dd/mm/yy")</f>
        <v>12 months to 30/09/14</v>
      </c>
      <c r="G13" s="12"/>
      <c r="H13" s="21">
        <f ca="1">VLOOKUP($D13,GrowthData,7,FALSE)/VLOOKUP($C13,GrowthData,7,FALSE)-1</f>
        <v>0.12138360495553413</v>
      </c>
      <c r="I13" s="22">
        <f t="shared" si="0"/>
        <v>-1</v>
      </c>
      <c r="J13" s="23"/>
    </row>
    <row r="14" spans="3:10" x14ac:dyDescent="0.25">
      <c r="C14" s="24">
        <f ca="1">EOMONTH(OFFSET(C14,-1,0),-12)</f>
        <v>41182</v>
      </c>
      <c r="D14" s="24">
        <f ca="1">EOMONTH(OFFSET(D14,-1,0),-12)</f>
        <v>41547</v>
      </c>
      <c r="F14" s="12" t="str">
        <f t="shared" ref="F14:F19" ca="1" si="1">"12 months to " &amp; TEXT(D14,"dd/mm/yy")</f>
        <v>12 months to 30/09/13</v>
      </c>
      <c r="G14" s="12"/>
      <c r="H14" s="21">
        <f t="shared" ref="H14:H19" ca="1" si="2">VLOOKUP($D14,GrowthData,7,FALSE)/VLOOKUP($C14,GrowthData,7,FALSE)-1</f>
        <v>0.14449479171029034</v>
      </c>
      <c r="I14" s="22">
        <f t="shared" ca="1" si="0"/>
        <v>0.16048144433299916</v>
      </c>
      <c r="J14" s="23"/>
    </row>
    <row r="15" spans="3:10" x14ac:dyDescent="0.25">
      <c r="C15" s="24">
        <f t="shared" ref="C15:D19" ca="1" si="3">EOMONTH(OFFSET(C15,-1,0),-12)</f>
        <v>40816</v>
      </c>
      <c r="D15" s="24">
        <f t="shared" ca="1" si="3"/>
        <v>41182</v>
      </c>
      <c r="F15" s="12" t="str">
        <f t="shared" ca="1" si="1"/>
        <v>12 months to 30/09/12</v>
      </c>
      <c r="G15" s="12"/>
      <c r="H15" s="21">
        <f t="shared" ca="1" si="2"/>
        <v>0.13796806007389328</v>
      </c>
      <c r="I15" s="22">
        <f t="shared" ca="1" si="0"/>
        <v>8.1924202255525547E-2</v>
      </c>
      <c r="J15" s="23"/>
    </row>
    <row r="16" spans="3:10" x14ac:dyDescent="0.25">
      <c r="C16" s="24">
        <f t="shared" ca="1" si="3"/>
        <v>40451</v>
      </c>
      <c r="D16" s="24">
        <f t="shared" ca="1" si="3"/>
        <v>40816</v>
      </c>
      <c r="F16" s="12" t="str">
        <f t="shared" ca="1" si="1"/>
        <v>12 months to 30/09/11</v>
      </c>
      <c r="G16" s="12"/>
      <c r="H16" s="21">
        <f t="shared" ca="1" si="2"/>
        <v>-2.4889446057186793E-2</v>
      </c>
      <c r="I16" s="22">
        <f t="shared" ca="1" si="0"/>
        <v>2.8486258406012599E-2</v>
      </c>
      <c r="J16" s="23"/>
    </row>
    <row r="17" spans="3:10" x14ac:dyDescent="0.25">
      <c r="C17" s="24">
        <f t="shared" ca="1" si="3"/>
        <v>40086</v>
      </c>
      <c r="D17" s="24">
        <f t="shared" ca="1" si="3"/>
        <v>40451</v>
      </c>
      <c r="F17" s="12" t="str">
        <f t="shared" ca="1" si="1"/>
        <v>12 months to 30/09/10</v>
      </c>
      <c r="G17" s="12"/>
      <c r="H17" s="21">
        <f t="shared" ca="1" si="2"/>
        <v>0.12365729224382283</v>
      </c>
      <c r="I17" s="22">
        <f t="shared" ca="1" si="0"/>
        <v>0.13761310611214994</v>
      </c>
      <c r="J17" s="23"/>
    </row>
    <row r="18" spans="3:10" x14ac:dyDescent="0.25">
      <c r="C18" s="24">
        <f t="shared" ca="1" si="3"/>
        <v>39721</v>
      </c>
      <c r="D18" s="24">
        <f t="shared" ca="1" si="3"/>
        <v>40086</v>
      </c>
      <c r="F18" s="12" t="str">
        <f t="shared" ca="1" si="1"/>
        <v>12 months to 30/09/09</v>
      </c>
      <c r="G18" s="12"/>
      <c r="H18" s="21">
        <f t="shared" ca="1" si="2"/>
        <v>2.6434109833008534E-2</v>
      </c>
      <c r="I18" s="22">
        <f t="shared" ca="1" si="0"/>
        <v>0.15814063149534974</v>
      </c>
      <c r="J18" s="23"/>
    </row>
    <row r="19" spans="3:10" x14ac:dyDescent="0.25">
      <c r="C19" s="24">
        <f t="shared" ca="1" si="3"/>
        <v>39355</v>
      </c>
      <c r="D19" s="24">
        <f t="shared" ca="1" si="3"/>
        <v>39721</v>
      </c>
      <c r="F19" s="12" t="str">
        <f t="shared" ca="1" si="1"/>
        <v>12 months to 30/09/08</v>
      </c>
      <c r="G19" s="12"/>
      <c r="H19" s="21">
        <f t="shared" ca="1" si="2"/>
        <v>-0.16106811645409969</v>
      </c>
      <c r="I19" s="22">
        <f t="shared" ca="1" si="0"/>
        <v>-0.22223562680358655</v>
      </c>
      <c r="J19" s="23"/>
    </row>
    <row r="20" spans="3:10" x14ac:dyDescent="0.25">
      <c r="F20" s="12"/>
      <c r="G20" s="12"/>
      <c r="H20" s="18"/>
      <c r="I20" s="19"/>
      <c r="J20" s="20"/>
    </row>
    <row r="21" spans="3:10" x14ac:dyDescent="0.25">
      <c r="F21" s="14" t="s">
        <v>13</v>
      </c>
      <c r="G21" s="12"/>
      <c r="H21" s="18"/>
      <c r="I21" s="19"/>
      <c r="J21" s="20"/>
    </row>
    <row r="22" spans="3:10" x14ac:dyDescent="0.25">
      <c r="F22" s="12"/>
      <c r="G22" s="12"/>
      <c r="H22" s="18"/>
      <c r="I22" s="19"/>
      <c r="J22" s="20"/>
    </row>
    <row r="23" spans="3:10" x14ac:dyDescent="0.25">
      <c r="C23" s="24">
        <f>EOMONTH(D23,-12*E23)</f>
        <v>41547</v>
      </c>
      <c r="D23" s="24">
        <f t="shared" ref="D23:D29" si="4">D$13</f>
        <v>41912</v>
      </c>
      <c r="E23" s="28">
        <v>1</v>
      </c>
      <c r="F23" s="12" t="str">
        <f>TEXT(E23,"0")&amp;" year to " &amp; TEXT(D23,"dd/mm/yy")</f>
        <v>1 year to 30/09/14</v>
      </c>
      <c r="G23" s="12"/>
      <c r="H23" s="21">
        <f ca="1">VLOOKUP($D23,GrowthData,7,FALSE)/VLOOKUP($C23,GrowthData,7,FALSE)-1</f>
        <v>0.12138360495553413</v>
      </c>
      <c r="I23" s="22">
        <f t="shared" ref="I23:I29" si="5">VLOOKUP($D23,GrowthData,8,FALSE)/VLOOKUP($C23,GrowthData,8,FALSE)-1</f>
        <v>-1</v>
      </c>
      <c r="J23" s="23"/>
    </row>
    <row r="24" spans="3:10" x14ac:dyDescent="0.25">
      <c r="C24" s="24">
        <f t="shared" ref="C24:C29" si="6">EOMONTH(D24,-12*E24)</f>
        <v>41182</v>
      </c>
      <c r="D24" s="24">
        <f t="shared" si="4"/>
        <v>41912</v>
      </c>
      <c r="E24" s="28">
        <v>2</v>
      </c>
      <c r="F24" s="12" t="str">
        <f>TEXT(E24,"0")&amp;" years to " &amp; TEXT(D24,"dd/mm/yy")</f>
        <v>2 years to 30/09/14</v>
      </c>
      <c r="G24" s="12"/>
      <c r="H24" s="21">
        <f t="shared" ref="H24:H29" ca="1" si="7">VLOOKUP($D24,GrowthData,7,FALSE)/VLOOKUP($C24,GrowthData,7,FALSE)-1</f>
        <v>0.28341769538091843</v>
      </c>
      <c r="I24" s="22">
        <f t="shared" si="5"/>
        <v>-1</v>
      </c>
      <c r="J24" s="23"/>
    </row>
    <row r="25" spans="3:10" x14ac:dyDescent="0.25">
      <c r="C25" s="24">
        <f t="shared" si="6"/>
        <v>40816</v>
      </c>
      <c r="D25" s="24">
        <f t="shared" si="4"/>
        <v>41912</v>
      </c>
      <c r="E25" s="28">
        <v>3</v>
      </c>
      <c r="F25" s="12" t="str">
        <f t="shared" ref="F25:F29" si="8">TEXT(E25,"0")&amp;" years to " &amp; TEXT(D25,"dd/mm/yy")</f>
        <v>3 years to 30/09/14</v>
      </c>
      <c r="G25" s="12"/>
      <c r="H25" s="21">
        <f t="shared" ca="1" si="7"/>
        <v>0.46048834507713066</v>
      </c>
      <c r="I25" s="22">
        <f t="shared" si="5"/>
        <v>-1</v>
      </c>
      <c r="J25" s="23"/>
    </row>
    <row r="26" spans="3:10" x14ac:dyDescent="0.25">
      <c r="C26" s="24">
        <f t="shared" si="6"/>
        <v>40451</v>
      </c>
      <c r="D26" s="24">
        <f t="shared" si="4"/>
        <v>41912</v>
      </c>
      <c r="E26" s="28">
        <v>4</v>
      </c>
      <c r="F26" s="12" t="str">
        <f t="shared" si="8"/>
        <v>4 years to 30/09/14</v>
      </c>
      <c r="G26" s="12"/>
      <c r="H26" s="21">
        <f t="shared" ca="1" si="7"/>
        <v>0.42413759919518346</v>
      </c>
      <c r="I26" s="22">
        <f t="shared" si="5"/>
        <v>-1</v>
      </c>
      <c r="J26" s="23"/>
    </row>
    <row r="27" spans="3:10" x14ac:dyDescent="0.25">
      <c r="C27" s="24">
        <f t="shared" si="6"/>
        <v>40086</v>
      </c>
      <c r="D27" s="24">
        <f t="shared" si="4"/>
        <v>41912</v>
      </c>
      <c r="E27" s="28">
        <v>5</v>
      </c>
      <c r="F27" s="12" t="str">
        <f t="shared" si="8"/>
        <v>5 years to 30/09/14</v>
      </c>
      <c r="G27" s="12"/>
      <c r="H27" s="21">
        <f t="shared" ca="1" si="7"/>
        <v>0.6002425984942783</v>
      </c>
      <c r="I27" s="22">
        <f t="shared" si="5"/>
        <v>-1</v>
      </c>
      <c r="J27" s="23"/>
    </row>
    <row r="28" spans="3:10" x14ac:dyDescent="0.25">
      <c r="C28" s="24">
        <f t="shared" si="6"/>
        <v>39721</v>
      </c>
      <c r="D28" s="24">
        <f t="shared" si="4"/>
        <v>41912</v>
      </c>
      <c r="E28" s="28">
        <v>6</v>
      </c>
      <c r="F28" s="12" t="str">
        <f t="shared" si="8"/>
        <v>6 years to 30/09/14</v>
      </c>
      <c r="G28" s="12"/>
      <c r="H28" s="21">
        <f t="shared" ca="1" si="7"/>
        <v>0.64254358710233506</v>
      </c>
      <c r="I28" s="22">
        <f t="shared" si="5"/>
        <v>-1</v>
      </c>
      <c r="J28" s="23"/>
    </row>
    <row r="29" spans="3:10" x14ac:dyDescent="0.25">
      <c r="C29" s="24">
        <f t="shared" si="6"/>
        <v>39355</v>
      </c>
      <c r="D29" s="24">
        <f t="shared" si="4"/>
        <v>41912</v>
      </c>
      <c r="E29" s="28">
        <v>7</v>
      </c>
      <c r="F29" s="12" t="str">
        <f t="shared" si="8"/>
        <v>7 years to 30/09/14</v>
      </c>
      <c r="G29" s="12"/>
      <c r="H29" s="21">
        <f t="shared" ca="1" si="7"/>
        <v>0.37798218533400152</v>
      </c>
      <c r="I29" s="22">
        <f t="shared" si="5"/>
        <v>-1</v>
      </c>
      <c r="J29" s="23"/>
    </row>
    <row r="30" spans="3:10" x14ac:dyDescent="0.25">
      <c r="F30" s="12"/>
      <c r="G30" s="12"/>
      <c r="H30" s="18"/>
      <c r="I30" s="19"/>
      <c r="J30" s="20"/>
    </row>
    <row r="31" spans="3:10" x14ac:dyDescent="0.25">
      <c r="F31" s="14" t="s">
        <v>14</v>
      </c>
      <c r="G31" s="12"/>
      <c r="H31" s="18"/>
      <c r="I31" s="19"/>
      <c r="J31" s="20"/>
    </row>
    <row r="32" spans="3:10" x14ac:dyDescent="0.25">
      <c r="F32" s="12"/>
      <c r="G32" s="12"/>
      <c r="H32" s="18"/>
      <c r="I32" s="19"/>
      <c r="J32" s="20"/>
    </row>
    <row r="33" spans="3:10" x14ac:dyDescent="0.25">
      <c r="C33" s="24">
        <f>C23</f>
        <v>41547</v>
      </c>
      <c r="D33" s="24">
        <f>D23</f>
        <v>41912</v>
      </c>
      <c r="E33" s="28">
        <v>1</v>
      </c>
      <c r="F33" s="12" t="str">
        <f>TEXT(E33,"0")&amp;" year to " &amp; TEXT(D33,"dd/mm/yy")</f>
        <v>1 year to 30/09/14</v>
      </c>
      <c r="G33" s="12"/>
      <c r="H33" s="21">
        <f t="shared" ref="H33:I39" ca="1" si="9">(1+H23)^(1/$E33)-1</f>
        <v>0.12138360495553413</v>
      </c>
      <c r="I33" s="22">
        <f t="shared" si="9"/>
        <v>-1</v>
      </c>
      <c r="J33" s="23"/>
    </row>
    <row r="34" spans="3:10" x14ac:dyDescent="0.25">
      <c r="C34" s="24">
        <f t="shared" ref="C34:D39" si="10">C24</f>
        <v>41182</v>
      </c>
      <c r="D34" s="24">
        <f t="shared" si="10"/>
        <v>41912</v>
      </c>
      <c r="E34" s="28">
        <v>2</v>
      </c>
      <c r="F34" s="12" t="str">
        <f t="shared" ref="F34:F39" si="11">TEXT(E34,"0")&amp;" years to " &amp; TEXT(D34,"dd/mm/yy")</f>
        <v>2 years to 30/09/14</v>
      </c>
      <c r="G34" s="12"/>
      <c r="H34" s="21">
        <f t="shared" ca="1" si="9"/>
        <v>0.13288026524470742</v>
      </c>
      <c r="I34" s="22">
        <f t="shared" si="9"/>
        <v>-1</v>
      </c>
      <c r="J34" s="23"/>
    </row>
    <row r="35" spans="3:10" x14ac:dyDescent="0.25">
      <c r="C35" s="24">
        <f t="shared" si="10"/>
        <v>40816</v>
      </c>
      <c r="D35" s="24">
        <f t="shared" si="10"/>
        <v>41912</v>
      </c>
      <c r="E35" s="28">
        <v>3</v>
      </c>
      <c r="F35" s="12" t="str">
        <f t="shared" si="11"/>
        <v>3 years to 30/09/14</v>
      </c>
      <c r="G35" s="12"/>
      <c r="H35" s="21">
        <f t="shared" ca="1" si="9"/>
        <v>0.13457366434556728</v>
      </c>
      <c r="I35" s="22">
        <f t="shared" si="9"/>
        <v>-1</v>
      </c>
      <c r="J35" s="23"/>
    </row>
    <row r="36" spans="3:10" x14ac:dyDescent="0.25">
      <c r="C36" s="24">
        <f t="shared" si="10"/>
        <v>40451</v>
      </c>
      <c r="D36" s="24">
        <f t="shared" si="10"/>
        <v>41912</v>
      </c>
      <c r="E36" s="28">
        <v>4</v>
      </c>
      <c r="F36" s="12" t="str">
        <f t="shared" si="11"/>
        <v>4 years to 30/09/14</v>
      </c>
      <c r="G36" s="12"/>
      <c r="H36" s="21">
        <f t="shared" ca="1" si="9"/>
        <v>9.2415838412818863E-2</v>
      </c>
      <c r="I36" s="22">
        <f t="shared" si="9"/>
        <v>-1</v>
      </c>
      <c r="J36" s="23"/>
    </row>
    <row r="37" spans="3:10" x14ac:dyDescent="0.25">
      <c r="C37" s="24">
        <f t="shared" si="10"/>
        <v>40086</v>
      </c>
      <c r="D37" s="24">
        <f t="shared" si="10"/>
        <v>41912</v>
      </c>
      <c r="E37" s="28">
        <v>5</v>
      </c>
      <c r="F37" s="12" t="str">
        <f t="shared" si="11"/>
        <v>5 years to 30/09/14</v>
      </c>
      <c r="G37" s="12"/>
      <c r="H37" s="21">
        <f t="shared" ca="1" si="9"/>
        <v>9.8593854927551572E-2</v>
      </c>
      <c r="I37" s="22">
        <f t="shared" si="9"/>
        <v>-1</v>
      </c>
      <c r="J37" s="23"/>
    </row>
    <row r="38" spans="3:10" x14ac:dyDescent="0.25">
      <c r="C38" s="24">
        <f t="shared" si="10"/>
        <v>39721</v>
      </c>
      <c r="D38" s="24">
        <f t="shared" si="10"/>
        <v>41912</v>
      </c>
      <c r="E38" s="28">
        <v>6</v>
      </c>
      <c r="F38" s="12" t="str">
        <f t="shared" si="11"/>
        <v>6 years to 30/09/14</v>
      </c>
      <c r="G38" s="12"/>
      <c r="H38" s="21">
        <f t="shared" ca="1" si="9"/>
        <v>8.6224224043821573E-2</v>
      </c>
      <c r="I38" s="22">
        <f t="shared" si="9"/>
        <v>-1</v>
      </c>
      <c r="J38" s="23"/>
    </row>
    <row r="39" spans="3:10" x14ac:dyDescent="0.25">
      <c r="C39" s="24">
        <f t="shared" si="10"/>
        <v>39355</v>
      </c>
      <c r="D39" s="24">
        <f t="shared" si="10"/>
        <v>41912</v>
      </c>
      <c r="E39" s="28">
        <v>7</v>
      </c>
      <c r="F39" s="12" t="str">
        <f t="shared" si="11"/>
        <v>7 years to 30/09/14</v>
      </c>
      <c r="G39" s="12"/>
      <c r="H39" s="21">
        <f t="shared" ca="1" si="9"/>
        <v>4.686804464160943E-2</v>
      </c>
      <c r="I39" s="22">
        <f t="shared" si="9"/>
        <v>-1</v>
      </c>
      <c r="J39" s="23"/>
    </row>
    <row r="40" spans="3:10" x14ac:dyDescent="0.25">
      <c r="H40" s="26"/>
      <c r="I40" s="2"/>
      <c r="J40" s="4"/>
    </row>
    <row r="41" spans="3:10" x14ac:dyDescent="0.25">
      <c r="H41" s="26"/>
      <c r="I41" s="2"/>
      <c r="J41" s="4"/>
    </row>
    <row r="42" spans="3:10" x14ac:dyDescent="0.25">
      <c r="H42" s="27"/>
      <c r="I42" s="8"/>
      <c r="J4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22"/>
  <sheetViews>
    <sheetView topLeftCell="A110" workbookViewId="0">
      <selection activeCell="C14" sqref="C14"/>
    </sheetView>
  </sheetViews>
  <sheetFormatPr defaultRowHeight="15" x14ac:dyDescent="0.25"/>
  <cols>
    <col min="1" max="1" width="10.7109375" bestFit="1" customWidth="1"/>
    <col min="2" max="2" width="7.28515625" customWidth="1"/>
    <col min="3" max="3" width="14.5703125" style="56" bestFit="1" customWidth="1"/>
    <col min="4" max="4" width="21.140625" customWidth="1"/>
  </cols>
  <sheetData>
    <row r="2" spans="1:4" x14ac:dyDescent="0.25">
      <c r="C2" s="55" t="s">
        <v>17</v>
      </c>
      <c r="D2" s="29" t="s">
        <v>18</v>
      </c>
    </row>
    <row r="3" spans="1:4" x14ac:dyDescent="0.25">
      <c r="A3" s="24">
        <v>38352</v>
      </c>
      <c r="C3" s="56">
        <v>3.4</v>
      </c>
      <c r="D3" s="30">
        <v>11.52</v>
      </c>
    </row>
    <row r="4" spans="1:4" x14ac:dyDescent="0.25">
      <c r="A4" s="24">
        <v>38383</v>
      </c>
      <c r="C4" s="56">
        <v>3.43</v>
      </c>
      <c r="D4">
        <v>11.65</v>
      </c>
    </row>
    <row r="5" spans="1:4" x14ac:dyDescent="0.25">
      <c r="A5" s="24">
        <v>38411</v>
      </c>
      <c r="C5" s="56">
        <v>3.49</v>
      </c>
      <c r="D5">
        <v>11.36</v>
      </c>
    </row>
    <row r="6" spans="1:4" x14ac:dyDescent="0.25">
      <c r="A6" s="24">
        <v>38442</v>
      </c>
      <c r="C6" s="56">
        <v>3.47</v>
      </c>
      <c r="D6">
        <v>11.34</v>
      </c>
    </row>
    <row r="7" spans="1:4" x14ac:dyDescent="0.25">
      <c r="A7" s="24">
        <v>38472</v>
      </c>
      <c r="C7" s="56">
        <v>3.33</v>
      </c>
      <c r="D7">
        <v>11.38</v>
      </c>
    </row>
    <row r="8" spans="1:4" x14ac:dyDescent="0.25">
      <c r="A8" s="24">
        <v>38503</v>
      </c>
      <c r="C8" s="56">
        <v>3.43</v>
      </c>
      <c r="D8">
        <v>11.61</v>
      </c>
    </row>
    <row r="9" spans="1:4" x14ac:dyDescent="0.25">
      <c r="A9" s="24">
        <v>38533</v>
      </c>
      <c r="C9" s="56">
        <v>3.54</v>
      </c>
      <c r="D9">
        <v>11.89</v>
      </c>
    </row>
    <row r="10" spans="1:4" x14ac:dyDescent="0.25">
      <c r="A10" s="24">
        <v>38564</v>
      </c>
      <c r="C10" s="56">
        <v>3.62</v>
      </c>
      <c r="D10">
        <v>11.94</v>
      </c>
    </row>
    <row r="11" spans="1:4" x14ac:dyDescent="0.25">
      <c r="A11" s="24">
        <v>38595</v>
      </c>
      <c r="C11" s="56">
        <v>3.64</v>
      </c>
      <c r="D11">
        <v>11.79</v>
      </c>
    </row>
    <row r="12" spans="1:4" x14ac:dyDescent="0.25">
      <c r="A12" s="24">
        <v>38625</v>
      </c>
      <c r="C12" s="56">
        <v>3.72</v>
      </c>
      <c r="D12">
        <v>11.8</v>
      </c>
    </row>
    <row r="13" spans="1:4" x14ac:dyDescent="0.25">
      <c r="A13" s="24">
        <v>38656</v>
      </c>
      <c r="C13" s="56">
        <v>3.55</v>
      </c>
      <c r="D13">
        <v>11.75</v>
      </c>
    </row>
    <row r="14" spans="1:4" x14ac:dyDescent="0.25">
      <c r="A14" s="24">
        <v>38686</v>
      </c>
      <c r="C14" s="56">
        <v>3.65</v>
      </c>
      <c r="D14">
        <v>12.04</v>
      </c>
    </row>
    <row r="15" spans="1:4" x14ac:dyDescent="0.25">
      <c r="A15" s="24">
        <v>38717</v>
      </c>
      <c r="C15" s="56">
        <v>3.79</v>
      </c>
      <c r="D15">
        <v>12.29</v>
      </c>
    </row>
    <row r="16" spans="1:4" x14ac:dyDescent="0.25">
      <c r="A16" s="24">
        <v>38748</v>
      </c>
      <c r="C16" s="56">
        <v>3.89</v>
      </c>
      <c r="D16">
        <v>12.5</v>
      </c>
    </row>
    <row r="17" spans="1:4" x14ac:dyDescent="0.25">
      <c r="A17" s="24">
        <v>38776</v>
      </c>
      <c r="C17" s="56">
        <v>3.92</v>
      </c>
      <c r="D17">
        <v>12.28</v>
      </c>
    </row>
    <row r="18" spans="1:4" x14ac:dyDescent="0.25">
      <c r="A18" s="24">
        <v>38807</v>
      </c>
      <c r="C18" s="56">
        <v>4.04</v>
      </c>
      <c r="D18">
        <v>12.18</v>
      </c>
    </row>
    <row r="19" spans="1:4" x14ac:dyDescent="0.25">
      <c r="A19" s="24">
        <v>38837</v>
      </c>
      <c r="C19" s="56">
        <v>3.98</v>
      </c>
      <c r="D19">
        <v>12.03</v>
      </c>
    </row>
    <row r="20" spans="1:4" x14ac:dyDescent="0.25">
      <c r="A20" s="24">
        <v>38868</v>
      </c>
      <c r="C20" s="56">
        <v>3.81</v>
      </c>
      <c r="D20">
        <v>11.99</v>
      </c>
    </row>
    <row r="21" spans="1:4" x14ac:dyDescent="0.25">
      <c r="A21" s="24">
        <v>38898</v>
      </c>
      <c r="C21" s="56">
        <v>3.87</v>
      </c>
      <c r="D21">
        <v>11.98</v>
      </c>
    </row>
    <row r="22" spans="1:4" x14ac:dyDescent="0.25">
      <c r="A22" s="24">
        <v>38929</v>
      </c>
      <c r="C22" s="56">
        <v>3.92</v>
      </c>
      <c r="D22">
        <v>12.13</v>
      </c>
    </row>
    <row r="23" spans="1:4" x14ac:dyDescent="0.25">
      <c r="A23" s="24">
        <v>38960</v>
      </c>
      <c r="C23" s="56">
        <v>3.94</v>
      </c>
      <c r="D23">
        <v>11.92</v>
      </c>
    </row>
    <row r="24" spans="1:4" x14ac:dyDescent="0.25">
      <c r="A24" s="24">
        <v>38990</v>
      </c>
      <c r="C24" s="56">
        <v>4.01</v>
      </c>
      <c r="D24">
        <v>12.04</v>
      </c>
    </row>
    <row r="25" spans="1:4" x14ac:dyDescent="0.25">
      <c r="A25" s="24">
        <v>39021</v>
      </c>
      <c r="C25" s="56">
        <v>4.04</v>
      </c>
      <c r="D25">
        <v>12.27</v>
      </c>
    </row>
    <row r="26" spans="1:4" x14ac:dyDescent="0.25">
      <c r="A26" s="24">
        <v>39051</v>
      </c>
      <c r="C26" s="56">
        <v>4.04</v>
      </c>
      <c r="D26">
        <v>12.26</v>
      </c>
    </row>
    <row r="27" spans="1:4" x14ac:dyDescent="0.25">
      <c r="A27" s="24">
        <v>39082</v>
      </c>
      <c r="C27" s="56">
        <v>4.13</v>
      </c>
      <c r="D27">
        <v>12.25</v>
      </c>
    </row>
    <row r="28" spans="1:4" x14ac:dyDescent="0.25">
      <c r="A28" s="24">
        <v>39113</v>
      </c>
      <c r="C28" s="56">
        <v>4.13</v>
      </c>
      <c r="D28">
        <v>12.2</v>
      </c>
    </row>
    <row r="29" spans="1:4" x14ac:dyDescent="0.25">
      <c r="A29" s="24">
        <v>39141</v>
      </c>
      <c r="C29" s="56">
        <v>4.1100000000000003</v>
      </c>
      <c r="D29">
        <v>12.02</v>
      </c>
    </row>
    <row r="30" spans="1:4" x14ac:dyDescent="0.25">
      <c r="A30" s="24">
        <v>39172</v>
      </c>
      <c r="C30" s="56">
        <v>4.2</v>
      </c>
      <c r="D30">
        <v>11.87</v>
      </c>
    </row>
    <row r="31" spans="1:4" x14ac:dyDescent="0.25">
      <c r="A31" s="24">
        <v>39202</v>
      </c>
      <c r="C31" s="56">
        <v>4.2</v>
      </c>
      <c r="D31">
        <v>11.94</v>
      </c>
    </row>
    <row r="32" spans="1:4" x14ac:dyDescent="0.25">
      <c r="A32" s="24">
        <v>39233</v>
      </c>
      <c r="C32" s="56">
        <v>4.3099999999999996</v>
      </c>
      <c r="D32">
        <v>11.89</v>
      </c>
    </row>
    <row r="33" spans="1:8" x14ac:dyDescent="0.25">
      <c r="A33" s="24">
        <v>39263</v>
      </c>
      <c r="C33" s="56">
        <v>4.28</v>
      </c>
      <c r="D33">
        <v>11.65</v>
      </c>
    </row>
    <row r="34" spans="1:8" x14ac:dyDescent="0.25">
      <c r="A34" s="24">
        <v>39294</v>
      </c>
      <c r="C34" s="56">
        <v>4.16</v>
      </c>
      <c r="D34">
        <v>11.73</v>
      </c>
    </row>
    <row r="35" spans="1:8" x14ac:dyDescent="0.25">
      <c r="A35" s="24">
        <v>39325</v>
      </c>
      <c r="C35" s="56">
        <v>4.16</v>
      </c>
      <c r="D35">
        <v>11.42</v>
      </c>
    </row>
    <row r="36" spans="1:8" x14ac:dyDescent="0.25">
      <c r="A36" s="24">
        <v>39355</v>
      </c>
      <c r="C36" s="56">
        <v>4.25</v>
      </c>
      <c r="D36">
        <v>11.37</v>
      </c>
    </row>
    <row r="37" spans="1:8" x14ac:dyDescent="0.25">
      <c r="A37" s="24">
        <v>39386</v>
      </c>
      <c r="C37" s="56">
        <v>4.29</v>
      </c>
      <c r="D37">
        <v>11.54</v>
      </c>
    </row>
    <row r="38" spans="1:8" x14ac:dyDescent="0.25">
      <c r="A38" s="24">
        <v>39416</v>
      </c>
      <c r="C38" s="56">
        <v>4.17</v>
      </c>
      <c r="D38">
        <v>11.25</v>
      </c>
    </row>
    <row r="39" spans="1:8" x14ac:dyDescent="0.25">
      <c r="A39" s="24">
        <v>39447</v>
      </c>
      <c r="C39" s="56">
        <v>4.2</v>
      </c>
      <c r="D39">
        <v>11.39</v>
      </c>
    </row>
    <row r="40" spans="1:8" x14ac:dyDescent="0.25">
      <c r="A40" s="24">
        <v>39478</v>
      </c>
      <c r="C40" s="56">
        <v>3.89</v>
      </c>
      <c r="D40">
        <v>11.02</v>
      </c>
    </row>
    <row r="41" spans="1:8" x14ac:dyDescent="0.25">
      <c r="A41" s="24">
        <v>39507</v>
      </c>
      <c r="C41" s="56">
        <v>3.96</v>
      </c>
      <c r="D41">
        <v>10.34</v>
      </c>
    </row>
    <row r="42" spans="1:8" x14ac:dyDescent="0.25">
      <c r="A42" s="24">
        <v>39538</v>
      </c>
      <c r="C42" s="56">
        <v>3.85</v>
      </c>
      <c r="D42">
        <v>10.050000000000001</v>
      </c>
    </row>
    <row r="43" spans="1:8" x14ac:dyDescent="0.25">
      <c r="A43" s="24">
        <v>39568</v>
      </c>
      <c r="C43" s="56">
        <v>3.97</v>
      </c>
      <c r="D43">
        <v>10.32</v>
      </c>
    </row>
    <row r="44" spans="1:8" x14ac:dyDescent="0.25">
      <c r="A44" s="24">
        <v>39599</v>
      </c>
      <c r="C44" s="56">
        <v>4.04</v>
      </c>
      <c r="D44">
        <v>10.25</v>
      </c>
    </row>
    <row r="45" spans="1:8" x14ac:dyDescent="0.25">
      <c r="A45" s="24">
        <v>39629</v>
      </c>
      <c r="C45" s="56">
        <v>3.85</v>
      </c>
      <c r="D45">
        <v>10.02</v>
      </c>
    </row>
    <row r="46" spans="1:8" x14ac:dyDescent="0.25">
      <c r="A46" s="57">
        <v>39660</v>
      </c>
      <c r="B46" s="58"/>
      <c r="C46" s="59">
        <v>3.71</v>
      </c>
      <c r="D46" s="58">
        <v>10.01</v>
      </c>
      <c r="E46" s="58"/>
      <c r="F46" s="58" t="s">
        <v>38</v>
      </c>
      <c r="G46" s="58"/>
      <c r="H46" s="58"/>
    </row>
    <row r="47" spans="1:8" x14ac:dyDescent="0.25">
      <c r="A47" s="24">
        <v>39691</v>
      </c>
      <c r="C47" s="56">
        <v>3.82</v>
      </c>
      <c r="D47">
        <v>9.93</v>
      </c>
    </row>
    <row r="48" spans="1:8" x14ac:dyDescent="0.25">
      <c r="A48" s="24">
        <v>39721</v>
      </c>
      <c r="C48" s="56">
        <v>3.41</v>
      </c>
      <c r="D48">
        <v>8.8800000000000008</v>
      </c>
    </row>
    <row r="49" spans="1:4" x14ac:dyDescent="0.25">
      <c r="A49" s="24">
        <v>39752</v>
      </c>
      <c r="C49" s="56">
        <v>2.96</v>
      </c>
      <c r="D49">
        <v>8.39</v>
      </c>
    </row>
    <row r="50" spans="1:4" x14ac:dyDescent="0.25">
      <c r="A50" s="24">
        <v>39782</v>
      </c>
      <c r="C50" s="56">
        <v>2.92</v>
      </c>
      <c r="D50">
        <v>8.5500000000000007</v>
      </c>
    </row>
    <row r="51" spans="1:4" x14ac:dyDescent="0.25">
      <c r="A51" s="24">
        <v>39813</v>
      </c>
      <c r="C51" s="56">
        <v>3.06</v>
      </c>
      <c r="D51">
        <v>8.68</v>
      </c>
    </row>
    <row r="52" spans="1:4" x14ac:dyDescent="0.25">
      <c r="A52" s="24">
        <v>39844</v>
      </c>
      <c r="C52" s="56">
        <v>2.88</v>
      </c>
      <c r="D52">
        <v>7.75</v>
      </c>
    </row>
    <row r="53" spans="1:4" x14ac:dyDescent="0.25">
      <c r="A53" s="24">
        <v>39872</v>
      </c>
      <c r="C53" s="56">
        <v>2.76</v>
      </c>
      <c r="D53">
        <v>6.99</v>
      </c>
    </row>
    <row r="54" spans="1:4" x14ac:dyDescent="0.25">
      <c r="A54" s="24">
        <v>39903</v>
      </c>
      <c r="C54" s="56">
        <v>2.84</v>
      </c>
      <c r="D54">
        <v>6.79</v>
      </c>
    </row>
    <row r="55" spans="1:4" x14ac:dyDescent="0.25">
      <c r="A55" s="24">
        <v>39933</v>
      </c>
      <c r="C55" s="56">
        <v>2.87</v>
      </c>
      <c r="D55">
        <v>7.1</v>
      </c>
    </row>
    <row r="56" spans="1:4" x14ac:dyDescent="0.25">
      <c r="A56" s="24">
        <v>39964</v>
      </c>
      <c r="C56" s="56">
        <v>2.96</v>
      </c>
      <c r="D56">
        <v>7.57</v>
      </c>
    </row>
    <row r="57" spans="1:4" x14ac:dyDescent="0.25">
      <c r="A57" s="24">
        <v>39994</v>
      </c>
      <c r="C57" s="56">
        <v>2.85</v>
      </c>
      <c r="D57">
        <v>8.0299999999999994</v>
      </c>
    </row>
    <row r="58" spans="1:4" x14ac:dyDescent="0.25">
      <c r="A58" s="24">
        <v>40025</v>
      </c>
      <c r="C58" s="56">
        <v>3</v>
      </c>
      <c r="D58">
        <v>8.4700000000000006</v>
      </c>
    </row>
    <row r="59" spans="1:4" x14ac:dyDescent="0.25">
      <c r="A59" s="24">
        <v>40056</v>
      </c>
      <c r="C59" s="56">
        <v>3.17</v>
      </c>
      <c r="D59">
        <v>8.77</v>
      </c>
    </row>
    <row r="60" spans="1:4" x14ac:dyDescent="0.25">
      <c r="A60" s="24">
        <v>40086</v>
      </c>
      <c r="C60" s="56">
        <v>3.31</v>
      </c>
      <c r="D60">
        <v>9.19</v>
      </c>
    </row>
    <row r="61" spans="1:4" x14ac:dyDescent="0.25">
      <c r="A61" s="24">
        <v>40117</v>
      </c>
      <c r="C61" s="56">
        <v>3.16</v>
      </c>
      <c r="D61">
        <v>9.3800000000000008</v>
      </c>
    </row>
    <row r="62" spans="1:4" x14ac:dyDescent="0.25">
      <c r="A62" s="24">
        <v>40147</v>
      </c>
      <c r="C62" s="56">
        <v>3.28</v>
      </c>
      <c r="D62">
        <v>9.5</v>
      </c>
    </row>
    <row r="63" spans="1:4" x14ac:dyDescent="0.25">
      <c r="A63" s="24">
        <v>40178</v>
      </c>
      <c r="C63" s="56">
        <v>3.41</v>
      </c>
      <c r="D63">
        <v>9.4019999999999992</v>
      </c>
    </row>
    <row r="64" spans="1:4" x14ac:dyDescent="0.25">
      <c r="A64" s="24">
        <v>40209</v>
      </c>
      <c r="C64" s="56">
        <v>3.31</v>
      </c>
      <c r="D64">
        <v>9.8000000000000007</v>
      </c>
    </row>
    <row r="65" spans="1:4" x14ac:dyDescent="0.25">
      <c r="A65" s="24">
        <v>40237</v>
      </c>
      <c r="C65" s="56">
        <v>3.41</v>
      </c>
      <c r="D65">
        <v>9.41</v>
      </c>
    </row>
    <row r="66" spans="1:4" x14ac:dyDescent="0.25">
      <c r="A66" s="24">
        <v>40268</v>
      </c>
      <c r="C66" s="56">
        <v>3.56</v>
      </c>
      <c r="D66">
        <v>9.82</v>
      </c>
    </row>
    <row r="67" spans="1:4" x14ac:dyDescent="0.25">
      <c r="A67" s="24">
        <v>40298</v>
      </c>
      <c r="C67" s="56">
        <v>3.44</v>
      </c>
      <c r="D67">
        <v>9.93</v>
      </c>
    </row>
    <row r="68" spans="1:4" x14ac:dyDescent="0.25">
      <c r="A68" s="24">
        <v>40329</v>
      </c>
      <c r="C68" s="56">
        <v>3.3</v>
      </c>
      <c r="D68">
        <v>9.7899999999999991</v>
      </c>
    </row>
    <row r="69" spans="1:4" x14ac:dyDescent="0.25">
      <c r="A69" s="24">
        <v>40359</v>
      </c>
      <c r="C69" s="56">
        <v>3.23</v>
      </c>
      <c r="D69">
        <v>9.82</v>
      </c>
    </row>
    <row r="70" spans="1:4" x14ac:dyDescent="0.25">
      <c r="A70" s="24">
        <v>40390</v>
      </c>
      <c r="C70" s="56">
        <v>3.36</v>
      </c>
      <c r="D70">
        <v>9.9600000000000009</v>
      </c>
    </row>
    <row r="71" spans="1:4" x14ac:dyDescent="0.25">
      <c r="A71" s="24">
        <v>40421</v>
      </c>
      <c r="C71" s="56">
        <v>3.37</v>
      </c>
      <c r="D71">
        <v>10.1</v>
      </c>
    </row>
    <row r="72" spans="1:4" x14ac:dyDescent="0.25">
      <c r="A72" s="24">
        <v>40451</v>
      </c>
      <c r="C72" s="56">
        <v>3.54</v>
      </c>
      <c r="D72">
        <v>10.19</v>
      </c>
    </row>
    <row r="73" spans="1:4" x14ac:dyDescent="0.25">
      <c r="A73" s="24">
        <v>40482</v>
      </c>
      <c r="C73" s="56">
        <v>3.54</v>
      </c>
      <c r="D73">
        <v>10.15</v>
      </c>
    </row>
    <row r="74" spans="1:4" x14ac:dyDescent="0.25">
      <c r="A74" s="24">
        <v>40512</v>
      </c>
      <c r="C74" s="56">
        <v>3.5</v>
      </c>
      <c r="D74">
        <v>9.94</v>
      </c>
    </row>
    <row r="75" spans="1:4" x14ac:dyDescent="0.25">
      <c r="A75" s="24">
        <v>40543</v>
      </c>
      <c r="C75" s="56">
        <v>3.69</v>
      </c>
      <c r="D75">
        <v>10.050000000000001</v>
      </c>
    </row>
    <row r="76" spans="1:4" x14ac:dyDescent="0.25">
      <c r="A76" s="24">
        <v>40574</v>
      </c>
      <c r="C76" s="56">
        <v>3.64</v>
      </c>
      <c r="D76">
        <v>9.99</v>
      </c>
    </row>
    <row r="77" spans="1:4" x14ac:dyDescent="0.25">
      <c r="A77" s="24">
        <v>40602</v>
      </c>
      <c r="C77" s="56">
        <v>3.68</v>
      </c>
      <c r="D77">
        <v>9.82</v>
      </c>
    </row>
    <row r="78" spans="1:4" x14ac:dyDescent="0.25">
      <c r="A78" s="24">
        <v>40633</v>
      </c>
      <c r="C78" s="56">
        <v>3.73</v>
      </c>
      <c r="D78">
        <v>9.92</v>
      </c>
    </row>
    <row r="79" spans="1:4" x14ac:dyDescent="0.25">
      <c r="A79" s="24">
        <v>40663</v>
      </c>
      <c r="C79" s="56">
        <v>3.71</v>
      </c>
      <c r="D79">
        <v>10.119999999999999</v>
      </c>
    </row>
    <row r="80" spans="1:4" x14ac:dyDescent="0.25">
      <c r="A80" s="24">
        <v>40694</v>
      </c>
      <c r="C80" s="56">
        <v>3.68</v>
      </c>
      <c r="D80">
        <v>10.18</v>
      </c>
    </row>
    <row r="81" spans="1:4" x14ac:dyDescent="0.25">
      <c r="A81" s="24">
        <v>40724</v>
      </c>
      <c r="C81" s="56">
        <v>3.68</v>
      </c>
      <c r="D81">
        <v>10.07</v>
      </c>
    </row>
    <row r="82" spans="1:4" x14ac:dyDescent="0.25">
      <c r="A82" s="24">
        <v>40755</v>
      </c>
      <c r="C82" s="56">
        <v>3.6</v>
      </c>
      <c r="D82">
        <v>10.26</v>
      </c>
    </row>
    <row r="83" spans="1:4" x14ac:dyDescent="0.25">
      <c r="A83" s="24">
        <v>40786</v>
      </c>
      <c r="C83" s="56">
        <v>3.43</v>
      </c>
      <c r="D83">
        <v>9.77</v>
      </c>
    </row>
    <row r="84" spans="1:4" x14ac:dyDescent="0.25">
      <c r="A84" s="24">
        <v>40816</v>
      </c>
      <c r="C84" s="56">
        <v>3.3</v>
      </c>
      <c r="D84">
        <v>9.75</v>
      </c>
    </row>
    <row r="85" spans="1:4" x14ac:dyDescent="0.25">
      <c r="A85" s="24">
        <v>40847</v>
      </c>
      <c r="C85" s="56">
        <v>3.39</v>
      </c>
      <c r="D85">
        <v>10</v>
      </c>
    </row>
    <row r="86" spans="1:4" x14ac:dyDescent="0.25">
      <c r="A86" s="24">
        <v>40877</v>
      </c>
      <c r="C86" s="56">
        <v>3.36</v>
      </c>
      <c r="D86">
        <v>9.92</v>
      </c>
    </row>
    <row r="87" spans="1:4" x14ac:dyDescent="0.25">
      <c r="A87" s="24">
        <v>40908</v>
      </c>
      <c r="C87" s="56">
        <v>3.38</v>
      </c>
      <c r="D87">
        <v>10.210000000000001</v>
      </c>
    </row>
    <row r="88" spans="1:4" x14ac:dyDescent="0.25">
      <c r="A88" s="24">
        <v>40939</v>
      </c>
      <c r="C88" s="56">
        <v>3.45</v>
      </c>
      <c r="D88">
        <v>10.46</v>
      </c>
    </row>
    <row r="89" spans="1:4" x14ac:dyDescent="0.25">
      <c r="A89" s="24">
        <v>40968</v>
      </c>
      <c r="C89" s="56">
        <v>3.56</v>
      </c>
      <c r="D89">
        <v>10.33</v>
      </c>
    </row>
    <row r="90" spans="1:4" x14ac:dyDescent="0.25">
      <c r="A90" s="24">
        <v>40999</v>
      </c>
      <c r="C90" s="56">
        <v>3.54</v>
      </c>
      <c r="D90">
        <v>10.3</v>
      </c>
    </row>
    <row r="91" spans="1:4" x14ac:dyDescent="0.25">
      <c r="A91" s="24">
        <v>41029</v>
      </c>
      <c r="C91" s="56">
        <v>3.43</v>
      </c>
      <c r="D91">
        <v>10.29</v>
      </c>
    </row>
    <row r="92" spans="1:4" x14ac:dyDescent="0.25">
      <c r="A92" s="24">
        <v>41060</v>
      </c>
      <c r="C92" s="56">
        <v>3.32</v>
      </c>
      <c r="D92">
        <v>10.4</v>
      </c>
    </row>
    <row r="93" spans="1:4" x14ac:dyDescent="0.25">
      <c r="A93" s="24">
        <v>41090</v>
      </c>
      <c r="C93" s="56">
        <v>3.43</v>
      </c>
      <c r="D93">
        <v>10.49</v>
      </c>
    </row>
    <row r="94" spans="1:4" x14ac:dyDescent="0.25">
      <c r="A94" s="24">
        <v>41121</v>
      </c>
      <c r="C94" s="56">
        <v>3.49</v>
      </c>
      <c r="D94">
        <v>10.78</v>
      </c>
    </row>
    <row r="95" spans="1:4" x14ac:dyDescent="0.25">
      <c r="A95" s="24">
        <v>41152</v>
      </c>
      <c r="C95" s="56">
        <v>3.55</v>
      </c>
      <c r="D95">
        <v>10.64</v>
      </c>
    </row>
    <row r="96" spans="1:4" x14ac:dyDescent="0.25">
      <c r="A96" s="24">
        <v>41182</v>
      </c>
      <c r="C96" s="56">
        <v>3.58</v>
      </c>
      <c r="D96">
        <v>10.74</v>
      </c>
    </row>
    <row r="97" spans="1:4" x14ac:dyDescent="0.25">
      <c r="A97" s="24">
        <v>41213</v>
      </c>
      <c r="C97" s="56">
        <v>3.4809999999999999</v>
      </c>
      <c r="D97">
        <v>10.84</v>
      </c>
    </row>
    <row r="98" spans="1:4" x14ac:dyDescent="0.25">
      <c r="A98" s="24">
        <v>41243</v>
      </c>
      <c r="C98" s="56">
        <v>3.53</v>
      </c>
      <c r="D98">
        <v>10.99</v>
      </c>
    </row>
    <row r="99" spans="1:4" x14ac:dyDescent="0.25">
      <c r="A99" s="24">
        <v>41274</v>
      </c>
      <c r="C99" s="56">
        <v>3.53</v>
      </c>
      <c r="D99">
        <v>10.99</v>
      </c>
    </row>
    <row r="100" spans="1:4" x14ac:dyDescent="0.25">
      <c r="A100" s="24">
        <v>41305</v>
      </c>
      <c r="C100" s="56">
        <v>3.72</v>
      </c>
      <c r="D100">
        <v>11.02</v>
      </c>
    </row>
    <row r="101" spans="1:4" x14ac:dyDescent="0.25">
      <c r="A101" s="24">
        <v>41333</v>
      </c>
      <c r="C101" s="56">
        <v>3.82</v>
      </c>
      <c r="D101">
        <v>10.87</v>
      </c>
    </row>
    <row r="102" spans="1:4" x14ac:dyDescent="0.25">
      <c r="A102" s="24">
        <v>41364</v>
      </c>
      <c r="C102" s="56">
        <v>3.93</v>
      </c>
      <c r="D102">
        <v>10.99</v>
      </c>
    </row>
    <row r="103" spans="1:4" x14ac:dyDescent="0.25">
      <c r="A103" s="24">
        <v>41394</v>
      </c>
      <c r="C103" s="56">
        <v>3.91</v>
      </c>
      <c r="D103">
        <v>11.25</v>
      </c>
    </row>
    <row r="104" spans="1:4" x14ac:dyDescent="0.25">
      <c r="A104" s="24">
        <v>41425</v>
      </c>
      <c r="C104" s="56">
        <v>3.99</v>
      </c>
      <c r="D104">
        <v>11.1</v>
      </c>
    </row>
    <row r="105" spans="1:4" x14ac:dyDescent="0.25">
      <c r="A105" s="24">
        <v>41455</v>
      </c>
      <c r="C105" s="56">
        <v>3.88</v>
      </c>
      <c r="D105">
        <v>10.78</v>
      </c>
    </row>
    <row r="106" spans="1:4" x14ac:dyDescent="0.25">
      <c r="A106" s="24">
        <v>41486</v>
      </c>
      <c r="C106" s="56">
        <v>4.0599999999999996</v>
      </c>
      <c r="D106">
        <v>11.06</v>
      </c>
    </row>
    <row r="107" spans="1:4" x14ac:dyDescent="0.25">
      <c r="A107" s="24">
        <v>41517</v>
      </c>
      <c r="C107" s="56">
        <v>3.92</v>
      </c>
      <c r="D107">
        <v>10.7</v>
      </c>
    </row>
    <row r="108" spans="1:4" x14ac:dyDescent="0.25">
      <c r="A108" s="24">
        <v>41547</v>
      </c>
      <c r="C108" s="56">
        <v>3.92</v>
      </c>
      <c r="D108">
        <v>10.81</v>
      </c>
    </row>
    <row r="109" spans="1:4" x14ac:dyDescent="0.25">
      <c r="A109" s="24">
        <v>41578</v>
      </c>
      <c r="C109" s="56">
        <v>4.01</v>
      </c>
      <c r="D109">
        <v>11.07</v>
      </c>
    </row>
    <row r="110" spans="1:4" x14ac:dyDescent="0.25">
      <c r="A110" s="24">
        <v>41608</v>
      </c>
      <c r="C110" s="56">
        <v>4.05</v>
      </c>
      <c r="D110">
        <v>11.01</v>
      </c>
    </row>
    <row r="111" spans="1:4" x14ac:dyDescent="0.25">
      <c r="A111" s="24">
        <v>41639</v>
      </c>
      <c r="C111" s="56">
        <v>4.13</v>
      </c>
      <c r="D111">
        <v>11</v>
      </c>
    </row>
    <row r="112" spans="1:4" x14ac:dyDescent="0.25">
      <c r="A112" s="24">
        <v>41670</v>
      </c>
      <c r="C112" s="56">
        <v>4.07</v>
      </c>
      <c r="D112">
        <v>11.21</v>
      </c>
    </row>
    <row r="113" spans="1:4" x14ac:dyDescent="0.25">
      <c r="A113" s="24">
        <v>41698</v>
      </c>
      <c r="C113" s="56">
        <v>4.2300000000000004</v>
      </c>
      <c r="D113">
        <v>11.1</v>
      </c>
    </row>
    <row r="114" spans="1:4" x14ac:dyDescent="0.25">
      <c r="A114" s="24">
        <v>41729</v>
      </c>
      <c r="C114" s="56">
        <v>4.17</v>
      </c>
      <c r="D114">
        <v>11.1</v>
      </c>
    </row>
    <row r="115" spans="1:4" x14ac:dyDescent="0.25">
      <c r="A115" s="24">
        <v>41759</v>
      </c>
      <c r="C115" s="56">
        <v>4.1100000000000003</v>
      </c>
      <c r="D115">
        <v>11.22</v>
      </c>
    </row>
    <row r="116" spans="1:4" x14ac:dyDescent="0.25">
      <c r="A116" s="24">
        <v>41790</v>
      </c>
      <c r="C116" s="56">
        <v>4.2</v>
      </c>
      <c r="D116">
        <v>11.35</v>
      </c>
    </row>
    <row r="117" spans="1:4" x14ac:dyDescent="0.25">
      <c r="A117" s="24">
        <v>41820</v>
      </c>
      <c r="C117" s="56">
        <v>4.16</v>
      </c>
      <c r="D117">
        <v>11.35</v>
      </c>
    </row>
    <row r="118" spans="1:4" x14ac:dyDescent="0.25">
      <c r="A118" s="24">
        <v>41851</v>
      </c>
      <c r="C118" s="56">
        <v>4.12</v>
      </c>
      <c r="D118">
        <v>11.42</v>
      </c>
    </row>
    <row r="119" spans="1:4" x14ac:dyDescent="0.25">
      <c r="A119" s="24">
        <v>41882</v>
      </c>
      <c r="C119" s="56">
        <v>4.25</v>
      </c>
      <c r="D119">
        <v>11.43</v>
      </c>
    </row>
    <row r="120" spans="1:4" x14ac:dyDescent="0.25">
      <c r="A120" s="24">
        <v>41912</v>
      </c>
      <c r="C120" s="56">
        <v>4.22</v>
      </c>
      <c r="D120">
        <v>11.37</v>
      </c>
    </row>
    <row r="121" spans="1:4" x14ac:dyDescent="0.25">
      <c r="A121" s="24">
        <v>41943</v>
      </c>
    </row>
    <row r="122" spans="1:4" x14ac:dyDescent="0.25">
      <c r="A122" s="24">
        <v>41973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4"/>
  <sheetViews>
    <sheetView workbookViewId="0">
      <pane ySplit="2595" topLeftCell="A56" activePane="bottomLeft"/>
      <selection pane="bottomLeft" activeCell="F67" sqref="F66:G67"/>
    </sheetView>
  </sheetViews>
  <sheetFormatPr defaultColWidth="9.140625" defaultRowHeight="17.25" x14ac:dyDescent="0.35"/>
  <cols>
    <col min="1" max="1" width="9.140625" style="65"/>
    <col min="2" max="2" width="26.5703125" style="65" customWidth="1"/>
    <col min="3" max="4" width="9.140625" style="65"/>
    <col min="5" max="5" width="6.5703125" style="161" customWidth="1"/>
    <col min="6" max="6" width="25.42578125" style="161" customWidth="1"/>
    <col min="7" max="8" width="9.140625" style="65"/>
    <col min="9" max="9" width="31.5703125" style="145" customWidth="1"/>
    <col min="10" max="11" width="9.140625" style="145"/>
    <col min="12" max="16384" width="9.140625" style="65"/>
  </cols>
  <sheetData>
    <row r="1" spans="1:14" x14ac:dyDescent="0.35">
      <c r="B1" s="124"/>
      <c r="C1" s="196"/>
      <c r="D1" s="124"/>
      <c r="E1" s="102"/>
      <c r="F1" s="65"/>
      <c r="I1" s="65"/>
      <c r="J1" s="65"/>
      <c r="K1" s="65"/>
    </row>
    <row r="2" spans="1:14" x14ac:dyDescent="0.35">
      <c r="B2" s="162" t="s">
        <v>5</v>
      </c>
      <c r="C2" s="187"/>
      <c r="D2" s="165"/>
      <c r="E2" s="180"/>
      <c r="F2" s="166"/>
      <c r="G2" s="70"/>
      <c r="I2" s="65"/>
      <c r="J2" s="65"/>
      <c r="K2" s="65"/>
    </row>
    <row r="3" spans="1:14" x14ac:dyDescent="0.35">
      <c r="B3" s="167" t="s">
        <v>119</v>
      </c>
      <c r="C3" s="188"/>
      <c r="D3" s="170"/>
      <c r="E3" s="181"/>
      <c r="F3" s="171"/>
      <c r="I3" s="65"/>
      <c r="J3" s="65"/>
      <c r="K3" s="65"/>
    </row>
    <row r="4" spans="1:14" x14ac:dyDescent="0.35">
      <c r="B4" s="172"/>
      <c r="C4" s="189"/>
      <c r="D4" s="173"/>
      <c r="E4" s="182"/>
      <c r="F4" s="176"/>
      <c r="I4" s="65"/>
      <c r="J4" s="65"/>
      <c r="K4" s="65"/>
    </row>
    <row r="5" spans="1:14" x14ac:dyDescent="0.35">
      <c r="B5" s="209" t="s">
        <v>118</v>
      </c>
      <c r="C5" s="210"/>
      <c r="D5" s="211" t="s">
        <v>117</v>
      </c>
      <c r="E5" s="240"/>
      <c r="F5" s="212" t="s">
        <v>132</v>
      </c>
      <c r="G5" s="80"/>
      <c r="H5" s="80"/>
      <c r="I5" s="126"/>
      <c r="J5" s="65"/>
      <c r="K5" s="65"/>
      <c r="L5" s="81"/>
      <c r="M5" s="81"/>
      <c r="N5" s="82"/>
    </row>
    <row r="6" spans="1:14" x14ac:dyDescent="0.35">
      <c r="A6" s="64"/>
      <c r="B6" s="213" t="s">
        <v>108</v>
      </c>
      <c r="C6" s="88"/>
      <c r="D6" s="214" t="s">
        <v>109</v>
      </c>
      <c r="F6" s="117"/>
      <c r="G6" s="66"/>
      <c r="H6" s="66"/>
      <c r="I6" s="199"/>
      <c r="J6" s="63"/>
    </row>
    <row r="7" spans="1:14" x14ac:dyDescent="0.35">
      <c r="A7" s="64"/>
      <c r="B7" s="213" t="s">
        <v>110</v>
      </c>
      <c r="C7" s="88"/>
      <c r="D7" s="214" t="s">
        <v>111</v>
      </c>
      <c r="F7" s="117"/>
      <c r="G7" s="66"/>
      <c r="H7" s="66"/>
      <c r="I7" s="200"/>
      <c r="J7" s="201"/>
      <c r="K7" s="202"/>
    </row>
    <row r="8" spans="1:14" x14ac:dyDescent="0.35">
      <c r="A8" s="64"/>
      <c r="B8" s="213" t="s">
        <v>112</v>
      </c>
      <c r="C8" s="88"/>
      <c r="D8" s="214" t="s">
        <v>113</v>
      </c>
      <c r="F8" s="117"/>
      <c r="G8" s="66"/>
      <c r="H8" s="66"/>
      <c r="I8" s="200"/>
      <c r="J8" s="201"/>
      <c r="K8" s="202"/>
    </row>
    <row r="9" spans="1:14" x14ac:dyDescent="0.35">
      <c r="A9" s="64"/>
      <c r="B9" s="213" t="s">
        <v>100</v>
      </c>
      <c r="C9" s="88"/>
      <c r="D9" s="214" t="s">
        <v>101</v>
      </c>
      <c r="F9" s="117"/>
      <c r="G9" s="66"/>
      <c r="H9" s="66"/>
      <c r="I9" s="200"/>
      <c r="J9" s="201"/>
      <c r="K9" s="202"/>
    </row>
    <row r="10" spans="1:14" x14ac:dyDescent="0.35">
      <c r="A10" s="64"/>
      <c r="B10" s="213" t="s">
        <v>102</v>
      </c>
      <c r="C10" s="88"/>
      <c r="D10" s="214" t="s">
        <v>103</v>
      </c>
      <c r="F10" s="117"/>
      <c r="G10" s="66"/>
      <c r="H10" s="66"/>
      <c r="I10" s="200"/>
      <c r="J10" s="201"/>
      <c r="K10" s="202"/>
    </row>
    <row r="11" spans="1:14" x14ac:dyDescent="0.35">
      <c r="A11" s="64"/>
      <c r="B11" s="213" t="s">
        <v>104</v>
      </c>
      <c r="C11" s="88"/>
      <c r="D11" s="214" t="s">
        <v>105</v>
      </c>
      <c r="F11" s="117"/>
      <c r="G11" s="66"/>
      <c r="H11" s="66"/>
      <c r="I11" s="200"/>
      <c r="J11" s="201"/>
      <c r="K11" s="202"/>
    </row>
    <row r="12" spans="1:14" x14ac:dyDescent="0.35">
      <c r="A12" s="64"/>
      <c r="B12" s="213" t="s">
        <v>106</v>
      </c>
      <c r="C12" s="88"/>
      <c r="D12" s="214" t="s">
        <v>107</v>
      </c>
      <c r="F12" s="117"/>
      <c r="G12" s="66"/>
      <c r="H12" s="66"/>
      <c r="I12" s="200"/>
      <c r="J12" s="201"/>
      <c r="K12" s="202"/>
    </row>
    <row r="13" spans="1:14" x14ac:dyDescent="0.35">
      <c r="A13" s="64"/>
      <c r="B13" s="213" t="s">
        <v>92</v>
      </c>
      <c r="C13" s="88"/>
      <c r="D13" s="214" t="s">
        <v>93</v>
      </c>
      <c r="F13" s="117"/>
      <c r="G13" s="66"/>
      <c r="H13" s="66"/>
      <c r="I13" s="200"/>
      <c r="J13" s="201"/>
      <c r="K13" s="202"/>
    </row>
    <row r="14" spans="1:14" x14ac:dyDescent="0.35">
      <c r="A14" s="64"/>
      <c r="B14" s="213" t="s">
        <v>94</v>
      </c>
      <c r="C14" s="88"/>
      <c r="D14" s="214" t="s">
        <v>95</v>
      </c>
      <c r="F14" s="117"/>
      <c r="G14" s="66"/>
      <c r="H14" s="66"/>
      <c r="I14" s="200"/>
      <c r="J14" s="201"/>
      <c r="K14" s="202"/>
    </row>
    <row r="15" spans="1:14" x14ac:dyDescent="0.35">
      <c r="A15" s="64"/>
      <c r="B15" s="213" t="s">
        <v>96</v>
      </c>
      <c r="C15" s="88"/>
      <c r="D15" s="214" t="s">
        <v>97</v>
      </c>
      <c r="F15" s="117"/>
      <c r="G15" s="66"/>
      <c r="H15" s="66"/>
      <c r="I15" s="200"/>
      <c r="J15" s="201"/>
      <c r="K15" s="202"/>
    </row>
    <row r="16" spans="1:14" x14ac:dyDescent="0.35">
      <c r="A16" s="64"/>
      <c r="B16" s="213" t="s">
        <v>98</v>
      </c>
      <c r="C16" s="88"/>
      <c r="D16" s="214" t="s">
        <v>99</v>
      </c>
      <c r="F16" s="117"/>
      <c r="G16" s="66"/>
      <c r="H16" s="66"/>
      <c r="I16" s="200"/>
      <c r="J16" s="201"/>
      <c r="K16" s="202"/>
    </row>
    <row r="17" spans="1:11" x14ac:dyDescent="0.35">
      <c r="A17" s="64"/>
      <c r="B17" s="213" t="s">
        <v>78</v>
      </c>
      <c r="C17" s="88"/>
      <c r="D17" s="214" t="s">
        <v>79</v>
      </c>
      <c r="F17" s="117"/>
      <c r="G17" s="66"/>
      <c r="H17" s="66"/>
      <c r="I17" s="200"/>
      <c r="J17" s="201"/>
      <c r="K17" s="202"/>
    </row>
    <row r="18" spans="1:11" x14ac:dyDescent="0.35">
      <c r="A18" s="64"/>
      <c r="B18" s="213" t="s">
        <v>80</v>
      </c>
      <c r="C18" s="88"/>
      <c r="D18" s="214" t="s">
        <v>79</v>
      </c>
      <c r="F18" s="117"/>
      <c r="G18" s="66"/>
      <c r="H18" s="66"/>
      <c r="I18" s="200"/>
      <c r="J18" s="201"/>
      <c r="K18" s="202"/>
    </row>
    <row r="19" spans="1:11" x14ac:dyDescent="0.35">
      <c r="A19" s="64"/>
      <c r="B19" s="213" t="s">
        <v>81</v>
      </c>
      <c r="C19" s="88"/>
      <c r="D19" s="214" t="s">
        <v>82</v>
      </c>
      <c r="F19" s="117"/>
      <c r="G19" s="66"/>
      <c r="H19" s="66"/>
      <c r="I19" s="200"/>
      <c r="J19" s="201"/>
      <c r="K19" s="202"/>
    </row>
    <row r="20" spans="1:11" x14ac:dyDescent="0.35">
      <c r="A20" s="64"/>
      <c r="B20" s="213" t="s">
        <v>83</v>
      </c>
      <c r="C20" s="88"/>
      <c r="D20" s="214" t="s">
        <v>84</v>
      </c>
      <c r="F20" s="117"/>
      <c r="G20" s="66"/>
      <c r="H20" s="66"/>
      <c r="I20" s="200"/>
      <c r="J20" s="201"/>
      <c r="K20" s="202"/>
    </row>
    <row r="21" spans="1:11" x14ac:dyDescent="0.35">
      <c r="A21" s="64"/>
      <c r="B21" s="213" t="s">
        <v>85</v>
      </c>
      <c r="C21" s="88"/>
      <c r="D21" s="214" t="s">
        <v>84</v>
      </c>
      <c r="F21" s="117"/>
      <c r="G21" s="66"/>
      <c r="H21" s="66"/>
      <c r="I21" s="200"/>
      <c r="J21" s="201"/>
      <c r="K21" s="202"/>
    </row>
    <row r="22" spans="1:11" x14ac:dyDescent="0.35">
      <c r="A22" s="64"/>
      <c r="B22" s="213" t="s">
        <v>86</v>
      </c>
      <c r="C22" s="88"/>
      <c r="D22" s="214" t="s">
        <v>87</v>
      </c>
      <c r="F22" s="117"/>
      <c r="G22" s="66"/>
      <c r="H22" s="66"/>
      <c r="I22" s="200"/>
      <c r="J22" s="201"/>
      <c r="K22" s="202"/>
    </row>
    <row r="23" spans="1:11" x14ac:dyDescent="0.35">
      <c r="A23" s="64"/>
      <c r="B23" s="213" t="s">
        <v>88</v>
      </c>
      <c r="C23" s="88"/>
      <c r="D23" s="214" t="s">
        <v>89</v>
      </c>
      <c r="F23" s="117"/>
      <c r="G23" s="66"/>
      <c r="H23" s="66"/>
      <c r="I23" s="200"/>
      <c r="J23" s="203"/>
      <c r="K23" s="202"/>
    </row>
    <row r="24" spans="1:11" x14ac:dyDescent="0.35">
      <c r="A24" s="64"/>
      <c r="B24" s="213" t="s">
        <v>90</v>
      </c>
      <c r="C24" s="88"/>
      <c r="D24" s="214" t="s">
        <v>91</v>
      </c>
      <c r="F24" s="117"/>
      <c r="G24" s="66"/>
      <c r="H24" s="66"/>
      <c r="I24" s="200"/>
      <c r="J24" s="203"/>
      <c r="K24" s="202"/>
    </row>
    <row r="25" spans="1:11" x14ac:dyDescent="0.35">
      <c r="A25" s="64"/>
      <c r="B25" s="215" t="s">
        <v>70</v>
      </c>
      <c r="C25" s="88"/>
      <c r="D25" s="214" t="s">
        <v>71</v>
      </c>
      <c r="F25" s="117"/>
      <c r="G25" s="66"/>
      <c r="H25" s="66"/>
      <c r="I25" s="200"/>
      <c r="J25" s="203"/>
    </row>
    <row r="26" spans="1:11" x14ac:dyDescent="0.35">
      <c r="A26" s="64"/>
      <c r="B26" s="215" t="s">
        <v>72</v>
      </c>
      <c r="C26" s="88"/>
      <c r="D26" s="214" t="s">
        <v>73</v>
      </c>
      <c r="F26" s="117"/>
      <c r="G26" s="66"/>
      <c r="H26" s="66"/>
      <c r="I26" s="200"/>
      <c r="J26" s="203"/>
    </row>
    <row r="27" spans="1:11" x14ac:dyDescent="0.35">
      <c r="A27" s="64"/>
      <c r="B27" s="215" t="s">
        <v>74</v>
      </c>
      <c r="C27" s="88"/>
      <c r="D27" s="214" t="s">
        <v>75</v>
      </c>
      <c r="F27" s="117"/>
      <c r="G27" s="66"/>
      <c r="H27" s="66"/>
      <c r="I27" s="200"/>
      <c r="J27" s="203"/>
    </row>
    <row r="28" spans="1:11" x14ac:dyDescent="0.35">
      <c r="A28" s="64"/>
      <c r="B28" s="215" t="s">
        <v>76</v>
      </c>
      <c r="C28" s="88"/>
      <c r="D28" s="214" t="s">
        <v>77</v>
      </c>
      <c r="F28" s="117"/>
      <c r="G28" s="66"/>
      <c r="H28" s="66"/>
      <c r="I28" s="200"/>
      <c r="J28" s="203"/>
    </row>
    <row r="29" spans="1:11" x14ac:dyDescent="0.35">
      <c r="A29" s="64"/>
      <c r="B29" s="215" t="s">
        <v>64</v>
      </c>
      <c r="C29" s="88"/>
      <c r="D29" s="214" t="s">
        <v>65</v>
      </c>
      <c r="F29" s="117"/>
      <c r="G29" s="67"/>
      <c r="H29" s="67"/>
      <c r="I29" s="204"/>
      <c r="J29" s="205"/>
      <c r="K29" s="202"/>
    </row>
    <row r="30" spans="1:11" x14ac:dyDescent="0.35">
      <c r="A30" s="64"/>
      <c r="B30" s="226" t="s">
        <v>66</v>
      </c>
      <c r="C30" s="84"/>
      <c r="D30" s="235" t="s">
        <v>58</v>
      </c>
      <c r="F30" s="185"/>
      <c r="G30" s="67"/>
      <c r="H30" s="68"/>
      <c r="I30" s="197"/>
      <c r="J30" s="205"/>
      <c r="K30" s="202"/>
    </row>
    <row r="31" spans="1:11" x14ac:dyDescent="0.35">
      <c r="A31" s="64"/>
      <c r="B31" s="215" t="s">
        <v>67</v>
      </c>
      <c r="C31" s="88"/>
      <c r="D31" s="214" t="s">
        <v>68</v>
      </c>
      <c r="F31" s="117"/>
      <c r="G31" s="67"/>
      <c r="H31" s="67"/>
      <c r="I31" s="197"/>
      <c r="J31" s="205"/>
      <c r="K31" s="202"/>
    </row>
    <row r="32" spans="1:11" x14ac:dyDescent="0.35">
      <c r="A32" s="64"/>
      <c r="B32" s="215" t="s">
        <v>69</v>
      </c>
      <c r="C32" s="88"/>
      <c r="D32" s="216">
        <v>5.7999999999999996E-3</v>
      </c>
      <c r="F32" s="117"/>
      <c r="G32" s="67"/>
      <c r="H32" s="67"/>
      <c r="I32" s="204"/>
      <c r="J32" s="206"/>
      <c r="K32" s="202"/>
    </row>
    <row r="33" spans="1:11" x14ac:dyDescent="0.35">
      <c r="A33" s="64"/>
      <c r="B33" s="233" t="s">
        <v>57</v>
      </c>
      <c r="C33" s="131"/>
      <c r="D33" s="236" t="s">
        <v>58</v>
      </c>
      <c r="F33" s="150"/>
      <c r="G33" s="67"/>
      <c r="H33" s="67"/>
      <c r="I33" s="204"/>
      <c r="J33" s="205"/>
      <c r="K33" s="202"/>
    </row>
    <row r="34" spans="1:11" x14ac:dyDescent="0.35">
      <c r="A34" s="64"/>
      <c r="B34" s="215" t="s">
        <v>59</v>
      </c>
      <c r="C34" s="88"/>
      <c r="D34" s="214" t="s">
        <v>60</v>
      </c>
      <c r="F34" s="117"/>
      <c r="G34" s="67"/>
      <c r="H34" s="68"/>
      <c r="I34" s="197"/>
      <c r="J34" s="205"/>
      <c r="K34" s="202"/>
    </row>
    <row r="35" spans="1:11" x14ac:dyDescent="0.35">
      <c r="A35" s="64"/>
      <c r="B35" s="215" t="s">
        <v>61</v>
      </c>
      <c r="C35" s="88"/>
      <c r="D35" s="214" t="s">
        <v>62</v>
      </c>
      <c r="F35" s="117"/>
      <c r="G35" s="67"/>
      <c r="H35" s="67"/>
      <c r="I35" s="197"/>
      <c r="J35" s="205"/>
      <c r="K35" s="202"/>
    </row>
    <row r="36" spans="1:11" x14ac:dyDescent="0.35">
      <c r="A36" s="64"/>
      <c r="B36" s="215" t="s">
        <v>63</v>
      </c>
      <c r="C36" s="88"/>
      <c r="D36" s="216">
        <v>6.4999999999999997E-3</v>
      </c>
      <c r="F36" s="117"/>
      <c r="G36" s="67"/>
      <c r="H36" s="67"/>
      <c r="I36" s="204"/>
      <c r="J36" s="206"/>
      <c r="K36" s="202"/>
    </row>
    <row r="37" spans="1:11" x14ac:dyDescent="0.35">
      <c r="A37" s="64"/>
      <c r="B37" s="215" t="s">
        <v>52</v>
      </c>
      <c r="C37" s="88"/>
      <c r="D37" s="216">
        <v>6.4999999999999997E-3</v>
      </c>
      <c r="F37" s="117"/>
      <c r="G37" s="68"/>
      <c r="H37" s="68"/>
      <c r="I37" s="200"/>
      <c r="J37" s="207"/>
      <c r="K37" s="202"/>
    </row>
    <row r="38" spans="1:11" x14ac:dyDescent="0.35">
      <c r="A38" s="64"/>
      <c r="B38" s="226" t="s">
        <v>53</v>
      </c>
      <c r="C38" s="84"/>
      <c r="D38" s="232">
        <v>6.7000000000000002E-3</v>
      </c>
      <c r="F38" s="185"/>
      <c r="G38" s="67"/>
      <c r="H38" s="68"/>
      <c r="I38" s="208"/>
      <c r="J38" s="207"/>
      <c r="K38" s="202"/>
    </row>
    <row r="39" spans="1:11" x14ac:dyDescent="0.35">
      <c r="A39" s="64"/>
      <c r="B39" s="215" t="s">
        <v>54</v>
      </c>
      <c r="C39" s="88"/>
      <c r="D39" s="214" t="s">
        <v>55</v>
      </c>
      <c r="F39" s="117"/>
      <c r="G39" s="67"/>
      <c r="H39" s="67"/>
      <c r="I39" s="198"/>
      <c r="J39" s="203"/>
      <c r="K39" s="202"/>
    </row>
    <row r="40" spans="1:11" x14ac:dyDescent="0.35">
      <c r="A40" s="64"/>
      <c r="B40" s="215" t="s">
        <v>56</v>
      </c>
      <c r="C40" s="88"/>
      <c r="D40" s="216">
        <v>7.1000000000000004E-3</v>
      </c>
      <c r="F40" s="117"/>
      <c r="G40" s="67"/>
      <c r="H40" s="67"/>
      <c r="I40" s="208"/>
      <c r="J40" s="207"/>
      <c r="K40" s="202"/>
    </row>
    <row r="41" spans="1:11" x14ac:dyDescent="0.35">
      <c r="A41" s="64"/>
      <c r="B41" s="233" t="s">
        <v>48</v>
      </c>
      <c r="C41" s="131"/>
      <c r="D41" s="234">
        <v>6.6E-3</v>
      </c>
      <c r="F41" s="150"/>
      <c r="G41" s="68"/>
      <c r="H41" s="68"/>
      <c r="I41" s="200"/>
      <c r="J41" s="207"/>
    </row>
    <row r="42" spans="1:11" x14ac:dyDescent="0.35">
      <c r="A42" s="64"/>
      <c r="B42" s="215" t="s">
        <v>49</v>
      </c>
      <c r="C42" s="88"/>
      <c r="D42" s="216">
        <v>5.8999999999999999E-3</v>
      </c>
      <c r="F42" s="117"/>
      <c r="G42" s="67"/>
      <c r="H42" s="68"/>
      <c r="I42" s="208"/>
      <c r="J42" s="207"/>
    </row>
    <row r="43" spans="1:11" x14ac:dyDescent="0.35">
      <c r="A43" s="64"/>
      <c r="B43" s="215" t="s">
        <v>50</v>
      </c>
      <c r="C43" s="88"/>
      <c r="D43" s="214" t="s">
        <v>51</v>
      </c>
      <c r="F43" s="117"/>
      <c r="G43" s="67"/>
      <c r="H43" s="67"/>
      <c r="I43" s="198"/>
      <c r="J43" s="203"/>
    </row>
    <row r="44" spans="1:11" x14ac:dyDescent="0.35">
      <c r="B44" s="215" t="s">
        <v>44</v>
      </c>
      <c r="C44" s="217"/>
      <c r="D44" s="206">
        <v>4.1000000000000003E-3</v>
      </c>
      <c r="F44" s="218"/>
    </row>
    <row r="45" spans="1:11" x14ac:dyDescent="0.35">
      <c r="B45" s="215" t="s">
        <v>45</v>
      </c>
      <c r="C45" s="217"/>
      <c r="D45" s="206">
        <v>4.4000000000000003E-3</v>
      </c>
      <c r="F45" s="219"/>
    </row>
    <row r="46" spans="1:11" x14ac:dyDescent="0.35">
      <c r="B46" s="226" t="s">
        <v>46</v>
      </c>
      <c r="C46" s="227"/>
      <c r="D46" s="228">
        <v>4.1999999999999997E-3</v>
      </c>
      <c r="E46" s="143"/>
      <c r="F46" s="229"/>
    </row>
    <row r="47" spans="1:11" x14ac:dyDescent="0.35">
      <c r="B47" s="215" t="s">
        <v>47</v>
      </c>
      <c r="C47" s="217"/>
      <c r="D47" s="206">
        <v>5.5999999999999999E-3</v>
      </c>
      <c r="E47" s="145"/>
      <c r="F47" s="220"/>
    </row>
    <row r="48" spans="1:11" x14ac:dyDescent="0.35">
      <c r="B48" s="222" t="s">
        <v>120</v>
      </c>
      <c r="C48" s="88"/>
      <c r="D48" s="221">
        <v>6.3E-3</v>
      </c>
      <c r="E48" s="145"/>
      <c r="F48" s="117"/>
    </row>
    <row r="49" spans="2:8" x14ac:dyDescent="0.35">
      <c r="B49" s="230" t="s">
        <v>121</v>
      </c>
      <c r="C49" s="131"/>
      <c r="D49" s="231">
        <v>7.4999999999999997E-3</v>
      </c>
      <c r="E49" s="149"/>
      <c r="F49" s="150"/>
    </row>
    <row r="50" spans="2:8" x14ac:dyDescent="0.35">
      <c r="B50" s="238" t="s">
        <v>122</v>
      </c>
      <c r="C50" s="84"/>
      <c r="D50" s="239" t="s">
        <v>123</v>
      </c>
      <c r="E50" s="143"/>
      <c r="F50" s="185" t="s">
        <v>135</v>
      </c>
    </row>
    <row r="51" spans="2:8" x14ac:dyDescent="0.35">
      <c r="B51" s="213" t="s">
        <v>124</v>
      </c>
      <c r="C51" s="88"/>
      <c r="D51" s="221">
        <v>8.8000000000000005E-3</v>
      </c>
      <c r="E51" s="145"/>
      <c r="F51" s="117" t="s">
        <v>133</v>
      </c>
    </row>
    <row r="52" spans="2:8" x14ac:dyDescent="0.35">
      <c r="B52" s="213" t="s">
        <v>125</v>
      </c>
      <c r="C52" s="88"/>
      <c r="D52" s="221">
        <v>8.6E-3</v>
      </c>
      <c r="E52" s="145"/>
      <c r="F52" s="117" t="s">
        <v>133</v>
      </c>
    </row>
    <row r="53" spans="2:8" x14ac:dyDescent="0.35">
      <c r="B53" s="225" t="s">
        <v>126</v>
      </c>
      <c r="C53" s="131"/>
      <c r="D53" s="231">
        <v>8.2000000000000007E-3</v>
      </c>
      <c r="E53" s="149"/>
      <c r="F53" s="150" t="s">
        <v>134</v>
      </c>
      <c r="H53" s="237"/>
    </row>
    <row r="54" spans="2:8" x14ac:dyDescent="0.35">
      <c r="B54" s="238" t="s">
        <v>127</v>
      </c>
      <c r="C54" s="84"/>
      <c r="D54" s="239" t="s">
        <v>131</v>
      </c>
      <c r="E54" s="143"/>
      <c r="F54" s="185" t="s">
        <v>134</v>
      </c>
      <c r="H54" s="237"/>
    </row>
    <row r="55" spans="2:8" x14ac:dyDescent="0.35">
      <c r="B55" s="213" t="s">
        <v>128</v>
      </c>
      <c r="C55" s="88"/>
      <c r="D55" s="221">
        <v>6.7000000000000002E-3</v>
      </c>
      <c r="E55" s="145"/>
      <c r="F55" s="117" t="s">
        <v>136</v>
      </c>
    </row>
    <row r="56" spans="2:8" x14ac:dyDescent="0.35">
      <c r="B56" s="213" t="s">
        <v>129</v>
      </c>
      <c r="C56" s="88"/>
      <c r="D56" s="221">
        <v>4.5999999999999999E-3</v>
      </c>
      <c r="E56" s="145"/>
      <c r="F56" s="117" t="s">
        <v>136</v>
      </c>
    </row>
    <row r="57" spans="2:8" x14ac:dyDescent="0.35">
      <c r="B57" s="225" t="s">
        <v>130</v>
      </c>
      <c r="C57" s="131"/>
      <c r="D57" s="231">
        <v>2.5000000000000001E-3</v>
      </c>
      <c r="E57" s="149"/>
      <c r="F57" s="150" t="s">
        <v>137</v>
      </c>
    </row>
    <row r="58" spans="2:8" x14ac:dyDescent="0.35">
      <c r="B58" s="238" t="s">
        <v>141</v>
      </c>
      <c r="C58" s="84"/>
      <c r="D58" s="239" t="s">
        <v>142</v>
      </c>
      <c r="E58" s="143"/>
      <c r="F58" s="185" t="s">
        <v>137</v>
      </c>
    </row>
    <row r="59" spans="2:8" x14ac:dyDescent="0.35">
      <c r="B59" s="213" t="s">
        <v>138</v>
      </c>
      <c r="C59" s="88"/>
      <c r="D59" s="221">
        <v>4.0000000000000002E-4</v>
      </c>
      <c r="E59" s="145"/>
      <c r="F59" s="117" t="s">
        <v>144</v>
      </c>
    </row>
    <row r="60" spans="2:8" x14ac:dyDescent="0.35">
      <c r="B60" s="213" t="s">
        <v>139</v>
      </c>
      <c r="C60" s="88"/>
      <c r="D60" s="221">
        <v>2.0000000000000001E-4</v>
      </c>
      <c r="E60" s="145"/>
      <c r="F60" s="117" t="s">
        <v>144</v>
      </c>
    </row>
    <row r="61" spans="2:8" x14ac:dyDescent="0.35">
      <c r="B61" s="225" t="s">
        <v>140</v>
      </c>
      <c r="C61" s="131"/>
      <c r="D61" s="231">
        <v>1.5E-3</v>
      </c>
      <c r="E61" s="149"/>
      <c r="F61" s="150" t="s">
        <v>143</v>
      </c>
    </row>
    <row r="62" spans="2:8" x14ac:dyDescent="0.35">
      <c r="B62" s="247" t="s">
        <v>145</v>
      </c>
      <c r="C62" s="84"/>
      <c r="D62" s="232">
        <v>2.7000000000000001E-3</v>
      </c>
      <c r="E62" s="143"/>
      <c r="F62" s="185" t="s">
        <v>143</v>
      </c>
    </row>
    <row r="63" spans="2:8" x14ac:dyDescent="0.35">
      <c r="B63" s="213" t="s">
        <v>146</v>
      </c>
      <c r="C63" s="88"/>
      <c r="D63" s="216">
        <v>4.4000000000000003E-3</v>
      </c>
      <c r="E63" s="145"/>
      <c r="F63" s="117" t="s">
        <v>147</v>
      </c>
    </row>
    <row r="64" spans="2:8" x14ac:dyDescent="0.35">
      <c r="B64" s="213" t="s">
        <v>148</v>
      </c>
      <c r="C64" s="88"/>
      <c r="D64" s="248">
        <v>1.34E-2</v>
      </c>
      <c r="E64" s="145"/>
      <c r="F64" s="117" t="s">
        <v>147</v>
      </c>
    </row>
    <row r="65" spans="2:6" x14ac:dyDescent="0.35">
      <c r="B65" s="225" t="s">
        <v>149</v>
      </c>
      <c r="C65" s="131"/>
      <c r="D65" s="250">
        <v>2.5999999999999999E-2</v>
      </c>
      <c r="E65" s="149"/>
      <c r="F65" s="150" t="s">
        <v>150</v>
      </c>
    </row>
    <row r="66" spans="2:6" x14ac:dyDescent="0.35">
      <c r="B66" s="247" t="s">
        <v>151</v>
      </c>
      <c r="C66" s="84"/>
      <c r="D66" s="232">
        <v>3.32E-2</v>
      </c>
      <c r="E66" s="143"/>
      <c r="F66" s="185" t="s">
        <v>150</v>
      </c>
    </row>
    <row r="67" spans="2:6" x14ac:dyDescent="0.35">
      <c r="B67" s="213" t="s">
        <v>152</v>
      </c>
      <c r="C67" s="88"/>
      <c r="D67" s="216">
        <v>3.7900000000000003E-2</v>
      </c>
      <c r="E67" s="145"/>
      <c r="F67" s="117" t="s">
        <v>155</v>
      </c>
    </row>
    <row r="68" spans="2:6" x14ac:dyDescent="0.35">
      <c r="B68" s="213" t="s">
        <v>153</v>
      </c>
      <c r="C68" s="88"/>
      <c r="D68" s="248">
        <v>4.8000000000000001E-2</v>
      </c>
      <c r="E68" s="145"/>
      <c r="F68" s="117" t="s">
        <v>155</v>
      </c>
    </row>
    <row r="69" spans="2:6" x14ac:dyDescent="0.35">
      <c r="B69" s="213" t="s">
        <v>154</v>
      </c>
      <c r="C69" s="88"/>
      <c r="D69" s="248">
        <v>5.1200000000000002E-2</v>
      </c>
      <c r="E69" s="145"/>
      <c r="F69" s="117" t="s">
        <v>156</v>
      </c>
    </row>
    <row r="70" spans="2:6" x14ac:dyDescent="0.35">
      <c r="B70" s="247" t="s">
        <v>157</v>
      </c>
      <c r="C70" s="84"/>
      <c r="D70" s="232">
        <v>5.2299999999999999E-2</v>
      </c>
      <c r="E70" s="143"/>
      <c r="F70" s="185" t="s">
        <v>156</v>
      </c>
    </row>
    <row r="71" spans="2:6" x14ac:dyDescent="0.35">
      <c r="B71" s="247" t="s">
        <v>159</v>
      </c>
      <c r="C71" s="88"/>
      <c r="D71" s="248">
        <v>5.33E-2</v>
      </c>
      <c r="E71" s="145"/>
      <c r="F71" s="117" t="s">
        <v>158</v>
      </c>
    </row>
    <row r="72" spans="2:6" x14ac:dyDescent="0.35">
      <c r="B72" s="247" t="s">
        <v>160</v>
      </c>
      <c r="C72" s="98"/>
      <c r="D72" s="216">
        <v>5.0700000000000002E-2</v>
      </c>
      <c r="E72" s="145"/>
      <c r="F72" s="117" t="s">
        <v>158</v>
      </c>
    </row>
    <row r="73" spans="2:6" x14ac:dyDescent="0.35">
      <c r="B73" s="247" t="s">
        <v>162</v>
      </c>
      <c r="C73" s="131"/>
      <c r="D73" s="252">
        <v>4.7600000000000003E-2</v>
      </c>
      <c r="E73" s="149"/>
      <c r="F73" s="150" t="s">
        <v>161</v>
      </c>
    </row>
    <row r="74" spans="2:6" x14ac:dyDescent="0.35">
      <c r="B74" s="8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Growth Fund Prices</vt:lpstr>
      <vt:lpstr>Income Fund Prices</vt:lpstr>
      <vt:lpstr>Distributions</vt:lpstr>
      <vt:lpstr>PerfTable</vt:lpstr>
      <vt:lpstr>Hist from Unit Prices</vt:lpstr>
      <vt:lpstr>Deposit Fund Rates</vt:lpstr>
      <vt:lpstr>GrowthData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Young</dc:creator>
  <cp:lastModifiedBy>Burns, Mark</cp:lastModifiedBy>
  <dcterms:created xsi:type="dcterms:W3CDTF">2014-07-31T07:20:50Z</dcterms:created>
  <dcterms:modified xsi:type="dcterms:W3CDTF">2025-04-08T09:35:15Z</dcterms:modified>
</cp:coreProperties>
</file>